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640" windowHeight="11760"/>
  </bookViews>
  <sheets>
    <sheet name="RMR - 2024 " sheetId="10" r:id="rId1"/>
  </sheets>
  <calcPr calcId="145621"/>
</workbook>
</file>

<file path=xl/calcChain.xml><?xml version="1.0" encoding="utf-8"?>
<calcChain xmlns="http://schemas.openxmlformats.org/spreadsheetml/2006/main">
  <c r="D83" i="10" l="1"/>
  <c r="D96" i="10"/>
  <c r="AD33" i="10" l="1"/>
  <c r="AE33" i="10"/>
  <c r="AG33" i="10"/>
  <c r="AH33" i="10" s="1"/>
  <c r="N41" i="10"/>
  <c r="AF33" i="10" l="1"/>
  <c r="G34" i="10"/>
  <c r="D147" i="10" l="1"/>
  <c r="E147" i="10" s="1"/>
  <c r="K41" i="10"/>
  <c r="K34" i="10"/>
  <c r="K27" i="10"/>
  <c r="D99" i="10"/>
  <c r="D95" i="10"/>
  <c r="F41" i="10"/>
  <c r="F34" i="10"/>
  <c r="F27" i="10"/>
  <c r="Q27" i="10"/>
  <c r="T34" i="10"/>
  <c r="K44" i="10" l="1"/>
  <c r="F44" i="10"/>
  <c r="P27" i="10" l="1"/>
  <c r="Q34" i="10" l="1"/>
  <c r="J27" i="10"/>
  <c r="P41" i="10"/>
  <c r="P34" i="10"/>
  <c r="O27" i="10"/>
  <c r="O34" i="10"/>
  <c r="O41" i="10"/>
  <c r="D88" i="10"/>
  <c r="D106" i="10"/>
  <c r="S27" i="10"/>
  <c r="R34" i="10"/>
  <c r="I34" i="10"/>
  <c r="M41" i="10"/>
  <c r="M34" i="10"/>
  <c r="M27" i="10"/>
  <c r="S41" i="10"/>
  <c r="S34" i="10"/>
  <c r="D97" i="10"/>
  <c r="D98" i="10"/>
  <c r="D100" i="10"/>
  <c r="D101" i="10"/>
  <c r="E101" i="10" s="1"/>
  <c r="D102" i="10"/>
  <c r="D103" i="10"/>
  <c r="D104" i="10"/>
  <c r="D105" i="10"/>
  <c r="D107" i="10"/>
  <c r="D108" i="10"/>
  <c r="D109" i="10"/>
  <c r="D110" i="10"/>
  <c r="D111" i="10"/>
  <c r="D112" i="10"/>
  <c r="E112" i="10" s="1"/>
  <c r="D113" i="10"/>
  <c r="E113" i="10" s="1"/>
  <c r="D115" i="10"/>
  <c r="D116" i="10"/>
  <c r="D117" i="10"/>
  <c r="D118" i="10"/>
  <c r="D120" i="10"/>
  <c r="D121" i="10"/>
  <c r="D122" i="10"/>
  <c r="D123" i="10"/>
  <c r="N27" i="10"/>
  <c r="AE38" i="10"/>
  <c r="AE39" i="10"/>
  <c r="AE40" i="10"/>
  <c r="AD40" i="10"/>
  <c r="AE31" i="10"/>
  <c r="AE32" i="10"/>
  <c r="AD31" i="10"/>
  <c r="AD32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E146" i="10" s="1"/>
  <c r="D148" i="10"/>
  <c r="E148" i="10" s="1"/>
  <c r="D151" i="10"/>
  <c r="D152" i="10"/>
  <c r="D153" i="10"/>
  <c r="D150" i="10"/>
  <c r="D155" i="10"/>
  <c r="D156" i="10"/>
  <c r="D157" i="10"/>
  <c r="D158" i="10"/>
  <c r="O44" i="10" l="1"/>
  <c r="P44" i="10"/>
  <c r="M44" i="10"/>
  <c r="S44" i="10"/>
  <c r="W27" i="10"/>
  <c r="E136" i="10" l="1"/>
  <c r="E137" i="10"/>
  <c r="E138" i="10"/>
  <c r="E139" i="10"/>
  <c r="E140" i="10"/>
  <c r="E131" i="10"/>
  <c r="E132" i="10"/>
  <c r="E133" i="10"/>
  <c r="E134" i="10"/>
  <c r="E135" i="10"/>
  <c r="E145" i="10"/>
  <c r="E144" i="10"/>
  <c r="E141" i="10"/>
  <c r="E142" i="10"/>
  <c r="E143" i="10"/>
  <c r="E130" i="10"/>
  <c r="E151" i="10"/>
  <c r="E152" i="10"/>
  <c r="E153" i="10"/>
  <c r="E121" i="10"/>
  <c r="E122" i="10"/>
  <c r="E123" i="10"/>
  <c r="E116" i="10"/>
  <c r="E117" i="10"/>
  <c r="E110" i="10"/>
  <c r="E111" i="10"/>
  <c r="E104" i="10"/>
  <c r="E105" i="10"/>
  <c r="E106" i="10"/>
  <c r="E107" i="10"/>
  <c r="E108" i="10"/>
  <c r="E109" i="10"/>
  <c r="E96" i="10"/>
  <c r="E97" i="10"/>
  <c r="E98" i="10"/>
  <c r="E99" i="10"/>
  <c r="E100" i="10"/>
  <c r="E102" i="10"/>
  <c r="E103" i="10"/>
  <c r="W41" i="10"/>
  <c r="W34" i="10"/>
  <c r="Z41" i="10"/>
  <c r="Z34" i="10"/>
  <c r="Z27" i="10"/>
  <c r="W44" i="10" l="1"/>
  <c r="E95" i="10"/>
  <c r="E158" i="10" l="1"/>
  <c r="E157" i="10"/>
  <c r="E156" i="10"/>
  <c r="E155" i="10"/>
  <c r="E150" i="10"/>
  <c r="E120" i="10"/>
  <c r="E118" i="10"/>
  <c r="E115" i="10"/>
  <c r="AB41" i="10"/>
  <c r="AA41" i="10"/>
  <c r="Y41" i="10"/>
  <c r="X41" i="10"/>
  <c r="V41" i="10"/>
  <c r="U41" i="10"/>
  <c r="T41" i="10"/>
  <c r="R41" i="10"/>
  <c r="Q41" i="10"/>
  <c r="L41" i="10"/>
  <c r="J41" i="10"/>
  <c r="I41" i="10"/>
  <c r="H41" i="10"/>
  <c r="G41" i="10"/>
  <c r="E41" i="10"/>
  <c r="D41" i="10"/>
  <c r="C41" i="10"/>
  <c r="AG40" i="10"/>
  <c r="AH40" i="10" s="1"/>
  <c r="AG39" i="10"/>
  <c r="AH39" i="10" s="1"/>
  <c r="AD39" i="10"/>
  <c r="AG38" i="10"/>
  <c r="AH38" i="10" s="1"/>
  <c r="AD38" i="10"/>
  <c r="AG37" i="10"/>
  <c r="AH37" i="10" s="1"/>
  <c r="AE37" i="10"/>
  <c r="AD37" i="10"/>
  <c r="AB34" i="10"/>
  <c r="AA34" i="10"/>
  <c r="Y34" i="10"/>
  <c r="X34" i="10"/>
  <c r="V34" i="10"/>
  <c r="U34" i="10"/>
  <c r="N34" i="10"/>
  <c r="L34" i="10"/>
  <c r="J34" i="10"/>
  <c r="H34" i="10"/>
  <c r="E34" i="10"/>
  <c r="D34" i="10"/>
  <c r="C34" i="10"/>
  <c r="AG32" i="10"/>
  <c r="AH32" i="10" s="1"/>
  <c r="AG31" i="10"/>
  <c r="AH31" i="10" s="1"/>
  <c r="AG30" i="10"/>
  <c r="AH30" i="10" s="1"/>
  <c r="AE30" i="10"/>
  <c r="AD30" i="10"/>
  <c r="AB27" i="10"/>
  <c r="AA27" i="10"/>
  <c r="Z44" i="10"/>
  <c r="Y27" i="10"/>
  <c r="X27" i="10"/>
  <c r="V27" i="10"/>
  <c r="U27" i="10"/>
  <c r="T27" i="10"/>
  <c r="R27" i="10"/>
  <c r="L27" i="10"/>
  <c r="I27" i="10"/>
  <c r="H27" i="10"/>
  <c r="G27" i="10"/>
  <c r="E27" i="10"/>
  <c r="D27" i="10"/>
  <c r="C27" i="10"/>
  <c r="AG26" i="10"/>
  <c r="AH26" i="10" s="1"/>
  <c r="AD26" i="10"/>
  <c r="AF26" i="10" s="1"/>
  <c r="AG25" i="10"/>
  <c r="AH25" i="10" s="1"/>
  <c r="AD25" i="10"/>
  <c r="AF25" i="10" s="1"/>
  <c r="AG24" i="10"/>
  <c r="AH24" i="10" s="1"/>
  <c r="AD24" i="10"/>
  <c r="AF24" i="10" s="1"/>
  <c r="AG23" i="10"/>
  <c r="AH23" i="10" s="1"/>
  <c r="AD23" i="10"/>
  <c r="AF23" i="10" s="1"/>
  <c r="AG22" i="10"/>
  <c r="AH22" i="10" s="1"/>
  <c r="AD22" i="10"/>
  <c r="AF22" i="10" s="1"/>
  <c r="AG21" i="10"/>
  <c r="AH21" i="10" s="1"/>
  <c r="AD21" i="10"/>
  <c r="AF21" i="10" s="1"/>
  <c r="AG20" i="10"/>
  <c r="AH20" i="10" s="1"/>
  <c r="AD20" i="10"/>
  <c r="AF20" i="10" s="1"/>
  <c r="AG19" i="10"/>
  <c r="AH19" i="10" s="1"/>
  <c r="AD19" i="10"/>
  <c r="AF19" i="10" s="1"/>
  <c r="AG18" i="10"/>
  <c r="AH18" i="10" s="1"/>
  <c r="AD18" i="10"/>
  <c r="AF18" i="10" s="1"/>
  <c r="AG17" i="10"/>
  <c r="AH17" i="10" s="1"/>
  <c r="AD17" i="10"/>
  <c r="AF17" i="10" s="1"/>
  <c r="AG16" i="10"/>
  <c r="AH16" i="10" s="1"/>
  <c r="AD16" i="10"/>
  <c r="AF16" i="10" s="1"/>
  <c r="AG15" i="10"/>
  <c r="AH15" i="10" s="1"/>
  <c r="AD15" i="10"/>
  <c r="AF15" i="10" s="1"/>
  <c r="AG14" i="10"/>
  <c r="AH14" i="10" s="1"/>
  <c r="AD14" i="10"/>
  <c r="AF14" i="10" s="1"/>
  <c r="AG13" i="10"/>
  <c r="AH13" i="10" s="1"/>
  <c r="AD13" i="10"/>
  <c r="AF13" i="10" s="1"/>
  <c r="AG12" i="10"/>
  <c r="AH12" i="10" s="1"/>
  <c r="AD12" i="10"/>
  <c r="AF12" i="10" s="1"/>
  <c r="AG11" i="10"/>
  <c r="AH11" i="10" s="1"/>
  <c r="AD11" i="10"/>
  <c r="AF11" i="10" s="1"/>
  <c r="AG10" i="10"/>
  <c r="AH10" i="10" s="1"/>
  <c r="AD10" i="10"/>
  <c r="AF10" i="10" s="1"/>
  <c r="AG9" i="10"/>
  <c r="AH9" i="10" s="1"/>
  <c r="AD9" i="10"/>
  <c r="AF9" i="10" s="1"/>
  <c r="AG8" i="10"/>
  <c r="AH8" i="10" s="1"/>
  <c r="AE8" i="10"/>
  <c r="AD8" i="10"/>
  <c r="AF8" i="10" l="1"/>
  <c r="H44" i="10"/>
  <c r="N44" i="10"/>
  <c r="U44" i="10"/>
  <c r="J44" i="10"/>
  <c r="R44" i="10"/>
  <c r="X44" i="10"/>
  <c r="AA44" i="10"/>
  <c r="G44" i="10"/>
  <c r="AB44" i="10"/>
  <c r="D44" i="10"/>
  <c r="I44" i="10"/>
  <c r="V44" i="10"/>
  <c r="C44" i="10"/>
  <c r="Q44" i="10"/>
  <c r="E44" i="10"/>
  <c r="AF30" i="10"/>
  <c r="AF40" i="10"/>
  <c r="AH41" i="10"/>
  <c r="L44" i="10"/>
  <c r="Y44" i="10"/>
  <c r="T44" i="10"/>
  <c r="AF38" i="10"/>
  <c r="AF37" i="10"/>
  <c r="AF31" i="10"/>
  <c r="AF32" i="10"/>
  <c r="AF39" i="10"/>
  <c r="AH34" i="10"/>
  <c r="AH27" i="10"/>
  <c r="AH44" i="10" s="1"/>
  <c r="AH46" i="10" s="1"/>
</calcChain>
</file>

<file path=xl/sharedStrings.xml><?xml version="1.0" encoding="utf-8"?>
<sst xmlns="http://schemas.openxmlformats.org/spreadsheetml/2006/main" count="296" uniqueCount="151">
  <si>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</si>
  <si>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</si>
  <si>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</si>
  <si>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</si>
  <si>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</si>
  <si>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</si>
  <si>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</si>
  <si>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</si>
  <si>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</si>
  <si>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</si>
  <si>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</si>
  <si>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</si>
  <si>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</si>
  <si>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</si>
  <si>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</si>
  <si>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</si>
  <si>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</si>
  <si>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</si>
  <si>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</si>
  <si>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</si>
  <si>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</si>
  <si>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</si>
  <si>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</si>
  <si>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</si>
  <si>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</si>
  <si>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</si>
  <si>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</si>
  <si>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</si>
  <si>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</si>
  <si>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</si>
  <si>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</si>
  <si>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</si>
  <si>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</si>
  <si>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</si>
  <si>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</si>
  <si>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</si>
  <si>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</si>
  <si>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</si>
  <si>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</si>
  <si>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</si>
  <si>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</si>
  <si>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</si>
  <si>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</si>
  <si>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BISCOITO MAIZENA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</si>
  <si>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</si>
  <si>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</si>
  <si>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</si>
  <si>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</si>
  <si>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</si>
  <si>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</si>
  <si>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</si>
  <si>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</si>
  <si>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</si>
  <si>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</si>
  <si>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</si>
  <si>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</si>
  <si>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</si>
  <si>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</si>
  <si>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</si>
  <si>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</si>
  <si>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</si>
  <si>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</si>
  <si>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</si>
  <si>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</si>
  <si>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</si>
  <si>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</si>
  <si>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</si>
  <si>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</si>
  <si>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</si>
  <si>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</si>
  <si>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</si>
  <si>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</si>
  <si>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</si>
  <si>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</si>
  <si>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</si>
  <si>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</si>
  <si>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</si>
  <si>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</si>
  <si>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</si>
  <si>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</si>
  <si>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</si>
  <si>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</si>
  <si>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</si>
  <si>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</si>
  <si>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</si>
  <si>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</si>
  <si>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</si>
  <si>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</si>
  <si>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</si>
  <si>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</si>
  <si>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</si>
  <si>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</si>
  <si>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</si>
  <si>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</si>
  <si>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</si>
  <si>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</si>
  <si>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</si>
  <si>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</si>
  <si>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</si>
  <si>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</si>
  <si>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03. SUPER BOMPREÇO: RUA BENFICA, 870 - MADALENA - RECIFE-PE</t>
  </si>
  <si>
    <t xml:space="preserve"> SUPER BOMPREÇO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</si>
  <si>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</si>
  <si>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</si>
  <si>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</si>
  <si>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</si>
  <si>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</si>
  <si>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</si>
  <si>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</si>
  <si>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</si>
  <si>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</si>
  <si>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</si>
  <si>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</si>
  <si>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</si>
  <si>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</si>
  <si>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</si>
  <si>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</si>
  <si>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</si>
  <si>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</si>
  <si>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</si>
  <si>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</si>
  <si>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</si>
  <si>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</si>
  <si>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</si>
  <si>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</si>
  <si>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</si>
  <si>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</si>
  <si>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</si>
  <si>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</si>
  <si>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</si>
  <si>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 xml:space="preserve">ATACAREJO MIRANDA </t>
  </si>
  <si>
    <r>
      <rPr>
        <b/>
        <sz val="8"/>
        <rFont val="Verdana"/>
        <family val="2"/>
      </rPr>
      <t xml:space="preserve"> </t>
    </r>
    <r>
      <rPr>
        <b/>
        <sz val="11"/>
        <rFont val="Verdana"/>
        <family val="2"/>
      </rPr>
      <t>UNIÃO ATACAREJO</t>
    </r>
  </si>
  <si>
    <t>25. UNIÃO ATACAREJO: AV. GUARARAPES, 316 - GUARARAPES - JABOATÃO DOS GUARARAPES-PE</t>
  </si>
  <si>
    <t>SUPER IDEAL ATACAREJO</t>
  </si>
  <si>
    <t>24. SUPER IDEAL ATACAREJO: AV. BARRETO DE MENEZES, 1627 - PRAZERES - JABOATÃO DOS GUARARAPES-PE</t>
  </si>
  <si>
    <t>13. SUPERMERCADO SOBERANO: RUA BARÃO DE ITAMARACÁ, 57 - ESPINHEIRO - RECIFE - PE</t>
  </si>
  <si>
    <r>
      <rPr>
        <b/>
        <sz val="10"/>
        <rFont val="Verdana"/>
        <family val="2"/>
      </rPr>
      <t>QUITANDARIA</t>
    </r>
    <r>
      <rPr>
        <b/>
        <sz val="11"/>
        <rFont val="Verdana"/>
        <family val="2"/>
      </rPr>
      <t xml:space="preserve"> </t>
    </r>
    <r>
      <rPr>
        <b/>
        <sz val="9"/>
        <rFont val="Verdana"/>
        <family val="2"/>
      </rPr>
      <t>HORTIFRUTI</t>
    </r>
  </si>
  <si>
    <t>DEZEMBRO</t>
  </si>
  <si>
    <r>
      <rPr>
        <b/>
        <sz val="8"/>
        <rFont val="Verdana"/>
        <family val="2"/>
      </rPr>
      <t xml:space="preserve">SUPERMERCADO </t>
    </r>
    <r>
      <rPr>
        <b/>
        <sz val="10"/>
        <rFont val="Verdana"/>
        <family val="2"/>
      </rPr>
      <t>ATACAREJO IDEAL</t>
    </r>
  </si>
  <si>
    <t>17. SUPERMERCADO ATACAREJO IDEAL: AV. DR. BELMINO CORREIA, 1240 - NOVO CARMELO - CAMARAGIBE-PE</t>
  </si>
  <si>
    <t>PESQUISA DE PREÇOS - CESTA BÁSICA - RMR - JANEIRO/2025</t>
  </si>
  <si>
    <t>IMPACTO DO VALOR TOTAL DA CESTA BÁSICA SOBRE O SALÁRIO MINÍMO VIGENTE DE R$ 1.518,00</t>
  </si>
  <si>
    <t>IMPACTO SOBRE O SALÁRIO MÍNIMO - RMR - JANEIRO / 2025</t>
  </si>
  <si>
    <t>PERCENTUAL SOBRE R$ 1.518,00</t>
  </si>
  <si>
    <t>JANEIRO</t>
  </si>
  <si>
    <t>COMPARATIVO DA PESQUISA DE CESTA BÁSICA COM MESES ANTERIORES  -  RMR  -  JANEIRO / 2025</t>
  </si>
  <si>
    <t>COMPARATIVO DOS MENORES PREÇOS COM MÊS ANTERIOR- RMR - JANEIRO / 2025</t>
  </si>
  <si>
    <t>COMPARATIVO DOS MAIORES PREÇOS COM MÊS ANTERIOR - RMR - JANEIRO/2025</t>
  </si>
  <si>
    <t>15. ATACAREJO LEGAL: RUA SEVERINO RODRIGUES, 327 - BAIRRO NOVO DO CARMELO, CAMARAGIBE - PE</t>
  </si>
  <si>
    <t>X</t>
  </si>
  <si>
    <t>PESQUISA REALIZADA PELA GERÊNCIA DE FISCALIZAÇÃO DO PROCON/PE NO PERÍODO DE 24 A 30 DE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</si>
</sst>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0" applyNumberFormat="1" applyFont="1" applyBorder="1" applyAlignment="1">
      <alignment horizontal="center" vertical="center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47" xfId="1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/>
    <xf numFmtId="0" fontId="8" fillId="0" borderId="2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30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/>
    </xf>
    <xf numFmtId="0" fontId="8" fillId="0" borderId="5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61" xfId="0" applyFont="1" applyBorder="1" applyAlignment="1">
      <alignment horizontal="left" vertical="center"/>
    </xf>
    <xf numFmtId="2" fontId="8" fillId="0" borderId="62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0" fontId="8" fillId="0" borderId="63" xfId="0" applyFont="1" applyBorder="1" applyAlignment="1">
      <alignment vertical="center"/>
    </xf>
    <xf numFmtId="2" fontId="8" fillId="2" borderId="22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70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4" xfId="0" applyFont="1" applyFill="1" applyBorder="1" applyAlignment="1">
      <alignment horizontal="center"/>
    </xf>
    <xf numFmtId="0" fontId="9" fillId="10" borderId="59" xfId="0" applyFont="1" applyFill="1" applyBorder="1" applyAlignment="1">
      <alignment horizontal="center"/>
    </xf>
    <xf numFmtId="0" fontId="5" fillId="10" borderId="59" xfId="0" applyFont="1" applyFill="1" applyBorder="1"/>
    <xf numFmtId="0" fontId="5" fillId="10" borderId="60" xfId="0" applyFont="1" applyFill="1" applyBorder="1"/>
    <xf numFmtId="0" fontId="8" fillId="2" borderId="71" xfId="0" applyFont="1" applyFill="1" applyBorder="1" applyAlignment="1">
      <alignment vertical="center"/>
    </xf>
    <xf numFmtId="0" fontId="8" fillId="2" borderId="72" xfId="1" applyFont="1" applyFill="1" applyBorder="1" applyAlignment="1">
      <alignment horizontal="center" vertical="center" wrapText="1"/>
    </xf>
    <xf numFmtId="0" fontId="8" fillId="0" borderId="75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1" applyFont="1" applyBorder="1" applyAlignment="1">
      <alignment horizontal="center" vertical="center" wrapText="1"/>
    </xf>
    <xf numFmtId="2" fontId="8" fillId="15" borderId="14" xfId="0" applyNumberFormat="1" applyFont="1" applyFill="1" applyBorder="1" applyAlignment="1">
      <alignment horizontal="center" vertical="center"/>
    </xf>
    <xf numFmtId="10" fontId="8" fillId="16" borderId="15" xfId="1" applyNumberFormat="1" applyFont="1" applyFill="1" applyBorder="1" applyAlignment="1">
      <alignment horizontal="center" vertical="center" wrapText="1"/>
    </xf>
    <xf numFmtId="10" fontId="8" fillId="16" borderId="17" xfId="1" applyNumberFormat="1" applyFont="1" applyFill="1" applyBorder="1" applyAlignment="1">
      <alignment horizontal="center" vertical="center" wrapText="1"/>
    </xf>
    <xf numFmtId="10" fontId="8" fillId="16" borderId="19" xfId="1" applyNumberFormat="1" applyFont="1" applyFill="1" applyBorder="1" applyAlignment="1">
      <alignment horizontal="center" vertical="center" wrapText="1"/>
    </xf>
    <xf numFmtId="17" fontId="9" fillId="17" borderId="55" xfId="0" applyNumberFormat="1" applyFont="1" applyFill="1" applyBorder="1" applyAlignment="1">
      <alignment horizontal="center" vertical="center"/>
    </xf>
    <xf numFmtId="10" fontId="9" fillId="18" borderId="9" xfId="0" applyNumberFormat="1" applyFont="1" applyFill="1" applyBorder="1" applyAlignment="1">
      <alignment horizontal="center" vertical="center"/>
    </xf>
    <xf numFmtId="0" fontId="9" fillId="8" borderId="39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6" fillId="8" borderId="39" xfId="1" applyFont="1" applyFill="1" applyBorder="1" applyAlignment="1">
      <alignment horizontal="center" vertical="center" wrapText="1"/>
    </xf>
    <xf numFmtId="0" fontId="9" fillId="8" borderId="28" xfId="1" applyFont="1" applyFill="1" applyBorder="1" applyAlignment="1">
      <alignment horizontal="center" vertical="center" wrapText="1"/>
    </xf>
    <xf numFmtId="0" fontId="11" fillId="8" borderId="10" xfId="1" applyFont="1" applyFill="1" applyBorder="1" applyAlignment="1">
      <alignment horizontal="center" vertical="center" wrapText="1"/>
    </xf>
    <xf numFmtId="0" fontId="11" fillId="8" borderId="39" xfId="1" applyFont="1" applyFill="1" applyBorder="1" applyAlignment="1">
      <alignment horizontal="center" vertical="center" wrapText="1"/>
    </xf>
    <xf numFmtId="0" fontId="27" fillId="7" borderId="69" xfId="1" applyFont="1" applyFill="1" applyBorder="1" applyAlignment="1">
      <alignment horizontal="center" vertical="center" wrapText="1"/>
    </xf>
    <xf numFmtId="0" fontId="27" fillId="7" borderId="40" xfId="1" applyFont="1" applyFill="1" applyBorder="1" applyAlignment="1">
      <alignment horizontal="center" vertical="center" wrapText="1"/>
    </xf>
    <xf numFmtId="0" fontId="27" fillId="7" borderId="67" xfId="1" applyFont="1" applyFill="1" applyBorder="1" applyAlignment="1">
      <alignment horizontal="center" vertical="center" wrapText="1"/>
    </xf>
    <xf numFmtId="0" fontId="27" fillId="7" borderId="68" xfId="1" applyFont="1" applyFill="1" applyBorder="1" applyAlignment="1">
      <alignment horizontal="center" vertical="center" wrapText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55" xfId="1" applyFont="1" applyFill="1" applyBorder="1" applyAlignment="1">
      <alignment horizontal="center" vertical="center" wrapText="1"/>
    </xf>
    <xf numFmtId="0" fontId="9" fillId="8" borderId="57" xfId="1" applyFont="1" applyFill="1" applyBorder="1" applyAlignment="1">
      <alignment horizontal="center" vertical="center" wrapText="1"/>
    </xf>
    <xf numFmtId="0" fontId="9" fillId="8" borderId="87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3" xfId="0" applyNumberFormat="1" applyFont="1" applyFill="1" applyBorder="1" applyAlignment="1">
      <alignment horizontal="center" vertical="center"/>
    </xf>
    <xf numFmtId="2" fontId="8" fillId="20" borderId="16" xfId="0" applyNumberFormat="1" applyFont="1" applyFill="1" applyBorder="1" applyAlignment="1">
      <alignment horizontal="center" vertical="center"/>
    </xf>
    <xf numFmtId="2" fontId="8" fillId="20" borderId="18" xfId="0" applyNumberFormat="1" applyFont="1" applyFill="1" applyBorder="1" applyAlignment="1">
      <alignment horizontal="center" vertical="center"/>
    </xf>
    <xf numFmtId="0" fontId="22" fillId="21" borderId="43" xfId="1" applyFont="1" applyFill="1" applyBorder="1" applyAlignment="1">
      <alignment horizontal="center" vertical="center" wrapText="1"/>
    </xf>
    <xf numFmtId="0" fontId="22" fillId="21" borderId="46" xfId="1" applyFont="1" applyFill="1" applyBorder="1" applyAlignment="1">
      <alignment horizontal="center" vertical="center" wrapText="1"/>
    </xf>
    <xf numFmtId="0" fontId="22" fillId="21" borderId="81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59" xfId="1" applyFont="1" applyFill="1" applyBorder="1" applyAlignment="1">
      <alignment horizontal="center" vertical="center" wrapText="1"/>
    </xf>
    <xf numFmtId="0" fontId="18" fillId="21" borderId="59" xfId="1" applyFont="1" applyFill="1" applyBorder="1" applyAlignment="1">
      <alignment horizontal="center" vertical="center" wrapText="1"/>
    </xf>
    <xf numFmtId="0" fontId="22" fillId="21" borderId="60" xfId="1" applyFont="1" applyFill="1" applyBorder="1" applyAlignment="1">
      <alignment horizontal="center" vertical="center" wrapText="1"/>
    </xf>
    <xf numFmtId="2" fontId="9" fillId="22" borderId="29" xfId="0" applyNumberFormat="1" applyFont="1" applyFill="1" applyBorder="1" applyAlignment="1">
      <alignment horizontal="center" vertical="center"/>
    </xf>
    <xf numFmtId="2" fontId="9" fillId="22" borderId="9" xfId="0" applyNumberFormat="1" applyFont="1" applyFill="1" applyBorder="1" applyAlignment="1">
      <alignment horizontal="center" vertical="center"/>
    </xf>
    <xf numFmtId="2" fontId="9" fillId="24" borderId="29" xfId="0" applyNumberFormat="1" applyFont="1" applyFill="1" applyBorder="1" applyAlignment="1">
      <alignment horizontal="center" vertical="center"/>
    </xf>
    <xf numFmtId="2" fontId="9" fillId="23" borderId="9" xfId="0" applyNumberFormat="1" applyFont="1" applyFill="1" applyBorder="1" applyAlignment="1">
      <alignment horizontal="center" vertical="center"/>
    </xf>
    <xf numFmtId="0" fontId="8" fillId="23" borderId="39" xfId="0" applyFont="1" applyFill="1" applyBorder="1" applyAlignment="1">
      <alignment horizontal="left" vertical="center"/>
    </xf>
    <xf numFmtId="0" fontId="9" fillId="8" borderId="4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27" fillId="7" borderId="42" xfId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7" fontId="9" fillId="17" borderId="58" xfId="0" applyNumberFormat="1" applyFont="1" applyFill="1" applyBorder="1" applyAlignment="1">
      <alignment horizontal="center" vertical="center"/>
    </xf>
    <xf numFmtId="0" fontId="9" fillId="2" borderId="60" xfId="0" applyNumberFormat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 wrapText="1"/>
    </xf>
    <xf numFmtId="0" fontId="9" fillId="8" borderId="56" xfId="1" applyFont="1" applyFill="1" applyBorder="1" applyAlignment="1">
      <alignment horizontal="center" vertical="center" wrapText="1"/>
    </xf>
    <xf numFmtId="0" fontId="9" fillId="8" borderId="60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 wrapText="1"/>
    </xf>
    <xf numFmtId="10" fontId="9" fillId="0" borderId="41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10" fontId="9" fillId="0" borderId="25" xfId="0" applyNumberFormat="1" applyFont="1" applyBorder="1" applyAlignment="1">
      <alignment horizontal="center" vertical="center"/>
    </xf>
    <xf numFmtId="10" fontId="9" fillId="0" borderId="59" xfId="0" applyNumberFormat="1" applyFont="1" applyBorder="1" applyAlignment="1">
      <alignment horizontal="center" vertical="center"/>
    </xf>
    <xf numFmtId="10" fontId="9" fillId="0" borderId="60" xfId="0" applyNumberFormat="1" applyFont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10" fontId="9" fillId="0" borderId="37" xfId="0" applyNumberFormat="1" applyFont="1" applyBorder="1" applyAlignment="1">
      <alignment horizontal="center" vertical="center"/>
    </xf>
    <xf numFmtId="10" fontId="9" fillId="0" borderId="53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10" fontId="9" fillId="0" borderId="28" xfId="0" applyNumberFormat="1" applyFont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59" xfId="0" applyFont="1" applyFill="1" applyBorder="1" applyAlignment="1">
      <alignment horizontal="center" vertical="center"/>
    </xf>
    <xf numFmtId="0" fontId="3" fillId="11" borderId="60" xfId="0" applyFont="1" applyFill="1" applyBorder="1" applyAlignment="1">
      <alignment horizontal="center" vertical="center"/>
    </xf>
    <xf numFmtId="10" fontId="9" fillId="0" borderId="64" xfId="0" applyNumberFormat="1" applyFont="1" applyBorder="1" applyAlignment="1">
      <alignment horizontal="center" vertical="center"/>
    </xf>
    <xf numFmtId="10" fontId="9" fillId="0" borderId="65" xfId="0" applyNumberFormat="1" applyFont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0" fontId="3" fillId="9" borderId="57" xfId="1" applyFont="1" applyFill="1" applyBorder="1" applyAlignment="1">
      <alignment horizontal="center" vertical="center" wrapText="1"/>
    </xf>
    <xf numFmtId="0" fontId="3" fillId="9" borderId="0" xfId="1" applyFont="1" applyFill="1" applyBorder="1" applyAlignment="1">
      <alignment horizontal="center" vertical="center" wrapText="1"/>
    </xf>
    <xf numFmtId="0" fontId="3" fillId="9" borderId="58" xfId="1" applyFont="1" applyFill="1" applyBorder="1" applyAlignment="1">
      <alignment horizontal="center" vertical="center" wrapText="1"/>
    </xf>
    <xf numFmtId="10" fontId="9" fillId="2" borderId="73" xfId="0" applyNumberFormat="1" applyFont="1" applyFill="1" applyBorder="1" applyAlignment="1">
      <alignment horizontal="center" vertical="center"/>
    </xf>
    <xf numFmtId="10" fontId="9" fillId="2" borderId="74" xfId="0" applyNumberFormat="1" applyFont="1" applyFill="1" applyBorder="1" applyAlignment="1">
      <alignment horizontal="center" vertical="center"/>
    </xf>
    <xf numFmtId="10" fontId="9" fillId="0" borderId="76" xfId="0" applyNumberFormat="1" applyFont="1" applyBorder="1" applyAlignment="1">
      <alignment horizontal="center" vertical="center"/>
    </xf>
    <xf numFmtId="10" fontId="9" fillId="0" borderId="79" xfId="0" applyNumberFormat="1" applyFont="1" applyBorder="1" applyAlignment="1">
      <alignment horizontal="center" vertical="center"/>
    </xf>
    <xf numFmtId="10" fontId="9" fillId="0" borderId="80" xfId="0" applyNumberFormat="1" applyFont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 wrapText="1"/>
    </xf>
    <xf numFmtId="10" fontId="9" fillId="25" borderId="10" xfId="1" applyNumberFormat="1" applyFont="1" applyFill="1" applyBorder="1" applyAlignment="1">
      <alignment horizontal="center" vertical="center" wrapText="1"/>
    </xf>
    <xf numFmtId="10" fontId="9" fillId="25" borderId="89" xfId="1" applyNumberFormat="1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/>
    </xf>
    <xf numFmtId="0" fontId="3" fillId="20" borderId="24" xfId="0" applyFont="1" applyFill="1" applyBorder="1" applyAlignment="1">
      <alignment horizontal="center" vertical="center"/>
    </xf>
    <xf numFmtId="0" fontId="3" fillId="20" borderId="10" xfId="0" applyFont="1" applyFill="1" applyBorder="1" applyAlignment="1">
      <alignment horizontal="center" vertical="center"/>
    </xf>
    <xf numFmtId="0" fontId="3" fillId="20" borderId="28" xfId="0" applyFont="1" applyFill="1" applyBorder="1" applyAlignment="1">
      <alignment horizontal="center" vertical="center"/>
    </xf>
    <xf numFmtId="0" fontId="3" fillId="9" borderId="34" xfId="1" applyFont="1" applyFill="1" applyBorder="1" applyAlignment="1">
      <alignment horizontal="center" vertical="center" wrapText="1"/>
    </xf>
    <xf numFmtId="0" fontId="3" fillId="9" borderId="59" xfId="1" applyFont="1" applyFill="1" applyBorder="1" applyAlignment="1">
      <alignment horizontal="center" vertical="center" wrapText="1"/>
    </xf>
    <xf numFmtId="0" fontId="3" fillId="9" borderId="60" xfId="1" applyFont="1" applyFill="1" applyBorder="1" applyAlignment="1">
      <alignment horizontal="center" vertical="center" wrapText="1"/>
    </xf>
    <xf numFmtId="10" fontId="9" fillId="0" borderId="66" xfId="0" applyNumberFormat="1" applyFont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9" fillId="16" borderId="59" xfId="0" applyFont="1" applyFill="1" applyBorder="1" applyAlignment="1">
      <alignment horizontal="center" vertical="center"/>
    </xf>
    <xf numFmtId="0" fontId="9" fillId="16" borderId="60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9" fillId="17" borderId="88" xfId="0" applyFont="1" applyFill="1" applyBorder="1" applyAlignment="1">
      <alignment horizontal="center" vertical="center"/>
    </xf>
    <xf numFmtId="0" fontId="9" fillId="17" borderId="90" xfId="0" applyFont="1" applyFill="1" applyBorder="1" applyAlignment="1">
      <alignment horizontal="center" vertical="center"/>
    </xf>
    <xf numFmtId="0" fontId="9" fillId="17" borderId="89" xfId="0" applyFont="1" applyFill="1" applyBorder="1" applyAlignment="1">
      <alignment horizontal="center" vertical="center"/>
    </xf>
    <xf numFmtId="0" fontId="9" fillId="17" borderId="67" xfId="0" applyFont="1" applyFill="1" applyBorder="1" applyAlignment="1">
      <alignment horizontal="center" vertical="center"/>
    </xf>
    <xf numFmtId="0" fontId="9" fillId="26" borderId="1" xfId="1" applyFont="1" applyFill="1" applyBorder="1" applyAlignment="1">
      <alignment horizontal="center" vertical="center" wrapText="1"/>
    </xf>
    <xf numFmtId="0" fontId="9" fillId="26" borderId="32" xfId="1" applyFont="1" applyFill="1" applyBorder="1" applyAlignment="1">
      <alignment horizontal="center" vertical="center" wrapText="1"/>
    </xf>
    <xf numFmtId="0" fontId="9" fillId="26" borderId="67" xfId="1" applyFont="1" applyFill="1" applyBorder="1" applyAlignment="1">
      <alignment horizontal="center" vertical="center" wrapText="1"/>
    </xf>
    <xf numFmtId="10" fontId="9" fillId="27" borderId="35" xfId="1" applyNumberFormat="1" applyFont="1" applyFill="1" applyBorder="1" applyAlignment="1">
      <alignment horizontal="center" vertical="center" wrapText="1"/>
    </xf>
    <xf numFmtId="10" fontId="9" fillId="27" borderId="88" xfId="1" applyNumberFormat="1" applyFont="1" applyFill="1" applyBorder="1" applyAlignment="1">
      <alignment horizontal="center" vertical="center" wrapText="1"/>
    </xf>
    <xf numFmtId="10" fontId="9" fillId="27" borderId="90" xfId="1" applyNumberFormat="1" applyFont="1" applyFill="1" applyBorder="1" applyAlignment="1">
      <alignment horizontal="center" vertical="center" wrapText="1"/>
    </xf>
    <xf numFmtId="10" fontId="9" fillId="27" borderId="8" xfId="1" applyNumberFormat="1" applyFont="1" applyFill="1" applyBorder="1" applyAlignment="1">
      <alignment horizontal="center" vertical="center" wrapText="1"/>
    </xf>
    <xf numFmtId="10" fontId="9" fillId="27" borderId="89" xfId="1" applyNumberFormat="1" applyFont="1" applyFill="1" applyBorder="1" applyAlignment="1">
      <alignment horizontal="center" vertical="center" wrapText="1"/>
    </xf>
    <xf numFmtId="10" fontId="9" fillId="27" borderId="67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23" borderId="23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2" borderId="29" xfId="0" applyFont="1" applyFill="1" applyBorder="1" applyAlignment="1">
      <alignment horizontal="center" vertical="center"/>
    </xf>
    <xf numFmtId="0" fontId="9" fillId="22" borderId="41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9" fillId="23" borderId="32" xfId="0" applyFont="1" applyFill="1" applyBorder="1" applyAlignment="1">
      <alignment horizontal="center" vertical="center"/>
    </xf>
    <xf numFmtId="0" fontId="9" fillId="23" borderId="50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10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center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9" fillId="23" borderId="25" xfId="0" applyFont="1" applyFill="1" applyBorder="1" applyAlignment="1">
      <alignment horizontal="left" vertical="center"/>
    </xf>
    <xf numFmtId="0" fontId="5" fillId="10" borderId="24" xfId="0" applyFont="1" applyFill="1" applyBorder="1"/>
    <xf numFmtId="0" fontId="5" fillId="10" borderId="25" xfId="0" applyFont="1" applyFill="1" applyBorder="1"/>
    <xf numFmtId="10" fontId="9" fillId="13" borderId="39" xfId="1" applyNumberFormat="1" applyFont="1" applyFill="1" applyBorder="1" applyAlignment="1">
      <alignment horizontal="center" vertical="center" wrapText="1"/>
    </xf>
    <xf numFmtId="10" fontId="9" fillId="13" borderId="55" xfId="1" applyNumberFormat="1" applyFont="1" applyFill="1" applyBorder="1" applyAlignment="1">
      <alignment horizontal="center" vertical="center" wrapText="1"/>
    </xf>
    <xf numFmtId="10" fontId="9" fillId="13" borderId="86" xfId="1" applyNumberFormat="1" applyFont="1" applyFill="1" applyBorder="1" applyAlignment="1">
      <alignment horizontal="center" vertical="center" wrapText="1"/>
    </xf>
    <xf numFmtId="10" fontId="9" fillId="14" borderId="39" xfId="1" applyNumberFormat="1" applyFont="1" applyFill="1" applyBorder="1" applyAlignment="1">
      <alignment horizontal="center" vertical="center" wrapText="1"/>
    </xf>
    <xf numFmtId="10" fontId="9" fillId="14" borderId="55" xfId="1" applyNumberFormat="1" applyFont="1" applyFill="1" applyBorder="1" applyAlignment="1">
      <alignment horizontal="center" vertical="center" wrapText="1"/>
    </xf>
    <xf numFmtId="10" fontId="9" fillId="14" borderId="86" xfId="1" applyNumberFormat="1" applyFont="1" applyFill="1" applyBorder="1" applyAlignment="1">
      <alignment horizontal="center" vertical="center" wrapText="1"/>
    </xf>
    <xf numFmtId="0" fontId="25" fillId="9" borderId="68" xfId="1" applyFont="1" applyFill="1" applyBorder="1" applyAlignment="1">
      <alignment horizontal="center" vertical="center" wrapText="1"/>
    </xf>
    <xf numFmtId="0" fontId="25" fillId="9" borderId="12" xfId="1" applyFont="1" applyFill="1" applyBorder="1" applyAlignment="1">
      <alignment horizontal="center" vertical="center" wrapText="1"/>
    </xf>
    <xf numFmtId="0" fontId="25" fillId="9" borderId="69" xfId="1" applyFont="1" applyFill="1" applyBorder="1" applyAlignment="1">
      <alignment horizontal="center" vertical="center" wrapText="1"/>
    </xf>
    <xf numFmtId="0" fontId="9" fillId="22" borderId="23" xfId="0" applyFont="1" applyFill="1" applyBorder="1" applyAlignment="1">
      <alignment horizontal="center" vertical="center"/>
    </xf>
    <xf numFmtId="0" fontId="9" fillId="22" borderId="31" xfId="0" applyFont="1" applyFill="1" applyBorder="1" applyAlignment="1">
      <alignment horizontal="center" vertical="center"/>
    </xf>
    <xf numFmtId="2" fontId="9" fillId="23" borderId="29" xfId="0" applyNumberFormat="1" applyFont="1" applyFill="1" applyBorder="1" applyAlignment="1">
      <alignment horizontal="center" vertical="center"/>
    </xf>
    <xf numFmtId="2" fontId="9" fillId="23" borderId="41" xfId="0" applyNumberFormat="1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9" fillId="23" borderId="29" xfId="0" applyFont="1" applyFill="1" applyBorder="1" applyAlignment="1">
      <alignment horizontal="right" vertical="center"/>
    </xf>
    <xf numFmtId="0" fontId="9" fillId="23" borderId="41" xfId="0" applyFont="1" applyFill="1" applyBorder="1" applyAlignment="1">
      <alignment horizontal="right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4" xfId="1" applyFont="1" applyFill="1" applyBorder="1" applyAlignment="1">
      <alignment horizontal="center" vertical="center" wrapText="1"/>
    </xf>
    <xf numFmtId="0" fontId="23" fillId="3" borderId="59" xfId="1" applyFont="1" applyFill="1" applyBorder="1" applyAlignment="1">
      <alignment horizontal="center" vertical="center" wrapText="1"/>
    </xf>
    <xf numFmtId="0" fontId="23" fillId="3" borderId="60" xfId="1" applyFont="1" applyFill="1" applyBorder="1" applyAlignment="1">
      <alignment horizontal="center" vertical="center" wrapText="1"/>
    </xf>
    <xf numFmtId="0" fontId="26" fillId="4" borderId="82" xfId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6" fillId="4" borderId="85" xfId="1" applyFont="1" applyFill="1" applyBorder="1" applyAlignment="1">
      <alignment horizontal="center" vertical="center" wrapText="1"/>
    </xf>
    <xf numFmtId="0" fontId="29" fillId="4" borderId="30" xfId="1" applyFont="1" applyFill="1" applyBorder="1" applyAlignment="1">
      <alignment horizontal="center" vertical="center" wrapText="1"/>
    </xf>
    <xf numFmtId="0" fontId="29" fillId="4" borderId="84" xfId="1" applyFont="1" applyFill="1" applyBorder="1" applyAlignment="1">
      <alignment horizontal="center" vertical="center" wrapText="1"/>
    </xf>
    <xf numFmtId="0" fontId="29" fillId="4" borderId="26" xfId="1" applyFont="1" applyFill="1" applyBorder="1" applyAlignment="1">
      <alignment horizontal="center" vertical="center" wrapText="1"/>
    </xf>
    <xf numFmtId="0" fontId="25" fillId="4" borderId="60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8" xfId="1" applyFont="1" applyFill="1" applyBorder="1" applyAlignment="1">
      <alignment horizontal="center" vertical="center" wrapText="1"/>
    </xf>
    <xf numFmtId="0" fontId="11" fillId="5" borderId="55" xfId="1" applyFont="1" applyFill="1" applyBorder="1" applyAlignment="1">
      <alignment horizontal="center" vertical="center" wrapText="1"/>
    </xf>
    <xf numFmtId="0" fontId="11" fillId="5" borderId="42" xfId="1" applyFont="1" applyFill="1" applyBorder="1" applyAlignment="1">
      <alignment horizontal="center" vertical="center" wrapText="1"/>
    </xf>
    <xf numFmtId="10" fontId="3" fillId="6" borderId="54" xfId="1" applyNumberFormat="1" applyFont="1" applyFill="1" applyBorder="1" applyAlignment="1">
      <alignment horizontal="center" vertical="center" wrapText="1"/>
    </xf>
    <xf numFmtId="10" fontId="2" fillId="6" borderId="36" xfId="1" applyNumberFormat="1" applyFont="1" applyFill="1" applyBorder="1" applyAlignment="1">
      <alignment horizontal="center" vertical="center" wrapText="1"/>
    </xf>
    <xf numFmtId="10" fontId="2" fillId="6" borderId="38" xfId="1" applyNumberFormat="1" applyFont="1" applyFill="1" applyBorder="1" applyAlignment="1">
      <alignment horizontal="center" vertical="center" wrapText="1"/>
    </xf>
    <xf numFmtId="10" fontId="9" fillId="6" borderId="39" xfId="1" applyNumberFormat="1" applyFont="1" applyFill="1" applyBorder="1" applyAlignment="1">
      <alignment horizontal="center" vertical="center" wrapText="1"/>
    </xf>
    <xf numFmtId="10" fontId="9" fillId="6" borderId="55" xfId="1" applyNumberFormat="1" applyFont="1" applyFill="1" applyBorder="1" applyAlignment="1">
      <alignment horizontal="center" vertical="center" wrapText="1"/>
    </xf>
    <xf numFmtId="10" fontId="9" fillId="6" borderId="86" xfId="1" applyNumberFormat="1" applyFont="1" applyFill="1" applyBorder="1" applyAlignment="1">
      <alignment horizontal="center" vertical="center" wrapText="1"/>
    </xf>
    <xf numFmtId="10" fontId="9" fillId="19" borderId="39" xfId="1" applyNumberFormat="1" applyFont="1" applyFill="1" applyBorder="1" applyAlignment="1">
      <alignment horizontal="center" vertical="center" wrapText="1"/>
    </xf>
    <xf numFmtId="10" fontId="9" fillId="19" borderId="55" xfId="1" applyNumberFormat="1" applyFont="1" applyFill="1" applyBorder="1" applyAlignment="1">
      <alignment horizontal="center" vertical="center" wrapText="1"/>
    </xf>
    <xf numFmtId="10" fontId="9" fillId="19" borderId="8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71"/>
  <sheetViews>
    <sheetView tabSelected="1" zoomScale="90" zoomScaleNormal="90" zoomScaleSheetLayoutView="100" zoomScalePageLayoutView="20" workbookViewId="0">
      <selection sqref="A1:AH1"/>
    </sheetView>
  </sheetViews>
  <sheetFormatPr defaultRowHeight="15" x14ac:dyDescent="0.25"/>
  <cols>
    <col min="1" max="1" width="36.5703125" style="3" customWidth="1"/>
    <col min="2" max="2" width="15.28515625" customWidth="1"/>
    <col min="3" max="4" width="15.85546875" customWidth="1"/>
    <col min="5" max="5" width="16" customWidth="1"/>
    <col min="6" max="6" width="16.42578125" customWidth="1"/>
    <col min="7" max="7" width="16.28515625" customWidth="1"/>
    <col min="8" max="8" width="16.85546875" customWidth="1"/>
    <col min="9" max="11" width="16" customWidth="1"/>
    <col min="12" max="12" width="16.28515625" customWidth="1"/>
    <col min="13" max="13" width="16.140625" customWidth="1"/>
    <col min="14" max="14" width="15.7109375" customWidth="1"/>
    <col min="15" max="15" width="15.85546875" customWidth="1"/>
    <col min="16" max="16" width="16" customWidth="1"/>
    <col min="17" max="17" width="15.85546875" customWidth="1"/>
    <col min="18" max="19" width="16" customWidth="1"/>
    <col min="20" max="20" width="16.28515625" customWidth="1"/>
    <col min="21" max="22" width="15.42578125" customWidth="1"/>
    <col min="23" max="23" width="16" customWidth="1"/>
    <col min="24" max="24" width="15.42578125" customWidth="1"/>
    <col min="25" max="25" width="16" customWidth="1"/>
    <col min="26" max="26" width="17.140625" customWidth="1"/>
    <col min="27" max="27" width="16.7109375" customWidth="1"/>
    <col min="28" max="28" width="16.5703125" customWidth="1"/>
    <col min="29" max="29" width="15.5703125" customWidth="1"/>
    <col min="30" max="30" width="14.140625" customWidth="1"/>
    <col min="31" max="31" width="13.42578125" customWidth="1"/>
    <col min="32" max="32" width="15.140625" customWidth="1"/>
    <col min="33" max="33" width="13.5703125" customWidth="1"/>
    <col min="34" max="34" width="17.42578125" customWidth="1"/>
  </cols>
  <sheetData>
    <row r="1" spans="1:37" ht="130.5" customHeight="1" x14ac:dyDescent="0.25">
      <c r="A1" s="264" t="s">
        <v>140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3"/>
      <c r="AJ1" s="3"/>
      <c r="AK1" s="3"/>
    </row>
    <row r="2" spans="1:37" ht="60" customHeight="1" thickBot="1" x14ac:dyDescent="0.3">
      <c r="A2" s="266" t="s">
        <v>150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8"/>
      <c r="AI2" s="3"/>
      <c r="AJ2" s="3"/>
      <c r="AK2" s="3"/>
    </row>
    <row r="3" spans="1:37" ht="44.25" customHeight="1" thickBot="1" x14ac:dyDescent="0.3">
      <c r="A3" s="269" t="s">
        <v>72</v>
      </c>
      <c r="B3" s="272" t="s">
        <v>46</v>
      </c>
      <c r="C3" s="275" t="s">
        <v>47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7" t="s">
        <v>60</v>
      </c>
      <c r="AD3" s="280" t="s">
        <v>1</v>
      </c>
      <c r="AE3" s="281"/>
      <c r="AF3" s="282"/>
      <c r="AG3" s="283" t="s">
        <v>2</v>
      </c>
      <c r="AH3" s="283" t="s">
        <v>49</v>
      </c>
      <c r="AI3" s="3"/>
      <c r="AJ3" s="3"/>
      <c r="AK3" s="3"/>
    </row>
    <row r="4" spans="1:37" ht="41.25" customHeight="1" thickBot="1" x14ac:dyDescent="0.3">
      <c r="A4" s="270"/>
      <c r="B4" s="273"/>
      <c r="C4" s="119">
        <v>1</v>
      </c>
      <c r="D4" s="122">
        <v>2</v>
      </c>
      <c r="E4" s="127">
        <v>3</v>
      </c>
      <c r="F4" s="127">
        <v>4</v>
      </c>
      <c r="G4" s="119">
        <v>5</v>
      </c>
      <c r="H4" s="121">
        <v>6</v>
      </c>
      <c r="I4" s="120">
        <v>7</v>
      </c>
      <c r="J4" s="120">
        <v>8</v>
      </c>
      <c r="K4" s="120">
        <v>9</v>
      </c>
      <c r="L4" s="120">
        <v>10</v>
      </c>
      <c r="M4" s="122">
        <v>11</v>
      </c>
      <c r="N4" s="123">
        <v>12</v>
      </c>
      <c r="O4" s="123">
        <v>13</v>
      </c>
      <c r="P4" s="119">
        <v>14</v>
      </c>
      <c r="Q4" s="120">
        <v>15</v>
      </c>
      <c r="R4" s="124">
        <v>16</v>
      </c>
      <c r="S4" s="120">
        <v>17</v>
      </c>
      <c r="T4" s="120">
        <v>18</v>
      </c>
      <c r="U4" s="120">
        <v>19</v>
      </c>
      <c r="V4" s="120">
        <v>20</v>
      </c>
      <c r="W4" s="121">
        <v>21</v>
      </c>
      <c r="X4" s="124">
        <v>22</v>
      </c>
      <c r="Y4" s="120">
        <v>23</v>
      </c>
      <c r="Z4" s="120">
        <v>24</v>
      </c>
      <c r="AA4" s="148">
        <v>25</v>
      </c>
      <c r="AB4" s="148">
        <v>26</v>
      </c>
      <c r="AC4" s="278"/>
      <c r="AD4" s="286" t="s">
        <v>5</v>
      </c>
      <c r="AE4" s="242" t="s">
        <v>4</v>
      </c>
      <c r="AF4" s="245" t="s">
        <v>48</v>
      </c>
      <c r="AG4" s="284"/>
      <c r="AH4" s="284"/>
      <c r="AI4" s="3"/>
      <c r="AJ4" s="3"/>
      <c r="AK4" s="3"/>
    </row>
    <row r="5" spans="1:37" ht="59.25" customHeight="1" x14ac:dyDescent="0.25">
      <c r="A5" s="270"/>
      <c r="B5" s="273"/>
      <c r="C5" s="116" t="s">
        <v>83</v>
      </c>
      <c r="D5" s="125" t="s">
        <v>98</v>
      </c>
      <c r="E5" s="125" t="s">
        <v>101</v>
      </c>
      <c r="F5" s="125" t="s">
        <v>95</v>
      </c>
      <c r="G5" s="126" t="s">
        <v>96</v>
      </c>
      <c r="H5" s="112" t="s">
        <v>127</v>
      </c>
      <c r="I5" s="110" t="s">
        <v>85</v>
      </c>
      <c r="J5" s="110" t="s">
        <v>84</v>
      </c>
      <c r="K5" s="110" t="s">
        <v>92</v>
      </c>
      <c r="L5" s="110" t="s">
        <v>97</v>
      </c>
      <c r="M5" s="110" t="s">
        <v>136</v>
      </c>
      <c r="N5" s="111" t="s">
        <v>93</v>
      </c>
      <c r="O5" s="113" t="s">
        <v>87</v>
      </c>
      <c r="P5" s="113" t="s">
        <v>88</v>
      </c>
      <c r="Q5" s="112" t="s">
        <v>129</v>
      </c>
      <c r="R5" s="111" t="s">
        <v>89</v>
      </c>
      <c r="S5" s="113" t="s">
        <v>138</v>
      </c>
      <c r="T5" s="114" t="s">
        <v>90</v>
      </c>
      <c r="U5" s="110" t="s">
        <v>68</v>
      </c>
      <c r="V5" s="115" t="s">
        <v>91</v>
      </c>
      <c r="W5" s="118" t="s">
        <v>130</v>
      </c>
      <c r="X5" s="115" t="s">
        <v>120</v>
      </c>
      <c r="Y5" s="113" t="s">
        <v>76</v>
      </c>
      <c r="Z5" s="116" t="s">
        <v>133</v>
      </c>
      <c r="AA5" s="117" t="s">
        <v>131</v>
      </c>
      <c r="AB5" s="118" t="s">
        <v>94</v>
      </c>
      <c r="AC5" s="278"/>
      <c r="AD5" s="287"/>
      <c r="AE5" s="243"/>
      <c r="AF5" s="246"/>
      <c r="AG5" s="284"/>
      <c r="AH5" s="284"/>
      <c r="AI5" s="3"/>
      <c r="AJ5" s="3"/>
      <c r="AK5" s="3"/>
    </row>
    <row r="6" spans="1:37" ht="42.75" customHeight="1" x14ac:dyDescent="0.25">
      <c r="A6" s="271"/>
      <c r="B6" s="274"/>
      <c r="C6" s="133" t="s">
        <v>61</v>
      </c>
      <c r="D6" s="134" t="s">
        <v>61</v>
      </c>
      <c r="E6" s="134" t="s">
        <v>61</v>
      </c>
      <c r="F6" s="135" t="s">
        <v>61</v>
      </c>
      <c r="G6" s="136" t="s">
        <v>61</v>
      </c>
      <c r="H6" s="137" t="s">
        <v>61</v>
      </c>
      <c r="I6" s="134" t="s">
        <v>61</v>
      </c>
      <c r="J6" s="137" t="s">
        <v>62</v>
      </c>
      <c r="K6" s="134" t="s">
        <v>61</v>
      </c>
      <c r="L6" s="134" t="s">
        <v>61</v>
      </c>
      <c r="M6" s="134" t="s">
        <v>61</v>
      </c>
      <c r="N6" s="135" t="s">
        <v>61</v>
      </c>
      <c r="O6" s="136" t="s">
        <v>61</v>
      </c>
      <c r="P6" s="136" t="s">
        <v>61</v>
      </c>
      <c r="Q6" s="138" t="s">
        <v>63</v>
      </c>
      <c r="R6" s="134" t="s">
        <v>63</v>
      </c>
      <c r="S6" s="134" t="s">
        <v>63</v>
      </c>
      <c r="T6" s="134" t="s">
        <v>64</v>
      </c>
      <c r="U6" s="134" t="s">
        <v>64</v>
      </c>
      <c r="V6" s="134" t="s">
        <v>64</v>
      </c>
      <c r="W6" s="134" t="s">
        <v>65</v>
      </c>
      <c r="X6" s="137" t="s">
        <v>65</v>
      </c>
      <c r="Y6" s="134" t="s">
        <v>65</v>
      </c>
      <c r="Z6" s="137" t="s">
        <v>78</v>
      </c>
      <c r="AA6" s="134" t="s">
        <v>78</v>
      </c>
      <c r="AB6" s="139" t="s">
        <v>78</v>
      </c>
      <c r="AC6" s="279"/>
      <c r="AD6" s="288"/>
      <c r="AE6" s="244"/>
      <c r="AF6" s="247"/>
      <c r="AG6" s="285"/>
      <c r="AH6" s="285"/>
      <c r="AI6" s="3"/>
      <c r="AJ6" s="3"/>
      <c r="AK6" s="3"/>
    </row>
    <row r="7" spans="1:37" ht="30" customHeight="1" thickBot="1" x14ac:dyDescent="0.3">
      <c r="A7" s="248" t="s">
        <v>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50"/>
      <c r="AI7" s="3"/>
      <c r="AJ7" s="3"/>
      <c r="AK7" s="3"/>
    </row>
    <row r="8" spans="1:37" ht="30" customHeight="1" thickBot="1" x14ac:dyDescent="0.3">
      <c r="A8" s="63" t="s">
        <v>7</v>
      </c>
      <c r="B8" s="22" t="s">
        <v>8</v>
      </c>
      <c r="C8" s="53">
        <v>5.49</v>
      </c>
      <c r="D8" s="53">
        <v>5.49</v>
      </c>
      <c r="E8" s="85">
        <v>7.09</v>
      </c>
      <c r="F8" s="85">
        <v>5.39</v>
      </c>
      <c r="G8" s="85">
        <v>4.49</v>
      </c>
      <c r="H8" s="21">
        <v>4.88</v>
      </c>
      <c r="I8" s="21">
        <v>4.99</v>
      </c>
      <c r="J8" s="21">
        <v>4.49</v>
      </c>
      <c r="K8" s="85">
        <v>5.48</v>
      </c>
      <c r="L8" s="85">
        <v>5.49</v>
      </c>
      <c r="M8" s="85">
        <v>6.48</v>
      </c>
      <c r="N8" s="85">
        <v>6.59</v>
      </c>
      <c r="O8" s="85">
        <v>6.98</v>
      </c>
      <c r="P8" s="85">
        <v>6.79</v>
      </c>
      <c r="Q8" s="85">
        <v>5.49</v>
      </c>
      <c r="R8" s="21">
        <v>4.49</v>
      </c>
      <c r="S8" s="21">
        <v>6.49</v>
      </c>
      <c r="T8" s="85">
        <v>5.49</v>
      </c>
      <c r="U8" s="85">
        <v>6.09</v>
      </c>
      <c r="V8" s="21">
        <v>6.99</v>
      </c>
      <c r="W8" s="21">
        <v>5.19</v>
      </c>
      <c r="X8" s="21">
        <v>5.59</v>
      </c>
      <c r="Y8" s="21">
        <v>5.59</v>
      </c>
      <c r="Z8" s="85">
        <v>4.99</v>
      </c>
      <c r="AA8" s="85">
        <v>5.99</v>
      </c>
      <c r="AB8" s="85">
        <v>4.99</v>
      </c>
      <c r="AC8" s="55">
        <v>4</v>
      </c>
      <c r="AD8" s="130">
        <f>MIN(C8:AB8)</f>
        <v>4.49</v>
      </c>
      <c r="AE8" s="104">
        <f>MAX(C8:AB8)</f>
        <v>7.09</v>
      </c>
      <c r="AF8" s="105">
        <f>AE8/AD8-1</f>
        <v>0.57906458797327387</v>
      </c>
      <c r="AG8" s="34">
        <f t="shared" ref="AG8:AG26" si="0">AVERAGE(C8:AB8)</f>
        <v>5.6730769230769242</v>
      </c>
      <c r="AH8" s="31">
        <f t="shared" ref="AH8:AH26" si="1">AC8*AG8</f>
        <v>22.692307692307697</v>
      </c>
      <c r="AI8" s="12"/>
      <c r="AJ8" s="3"/>
      <c r="AK8" s="3"/>
    </row>
    <row r="9" spans="1:37" ht="30" customHeight="1" thickBot="1" x14ac:dyDescent="0.3">
      <c r="A9" s="64" t="s">
        <v>32</v>
      </c>
      <c r="B9" s="19" t="s">
        <v>8</v>
      </c>
      <c r="C9" s="53">
        <v>5.49</v>
      </c>
      <c r="D9" s="53">
        <v>6.59</v>
      </c>
      <c r="E9" s="86">
        <v>6.69</v>
      </c>
      <c r="F9" s="86">
        <v>4.8899999999999997</v>
      </c>
      <c r="G9" s="86">
        <v>5.55</v>
      </c>
      <c r="H9" s="53">
        <v>4.88</v>
      </c>
      <c r="I9" s="53">
        <v>4.99</v>
      </c>
      <c r="J9" s="53">
        <v>5.69</v>
      </c>
      <c r="K9" s="86">
        <v>5.68</v>
      </c>
      <c r="L9" s="86">
        <v>5.69</v>
      </c>
      <c r="M9" s="86">
        <v>7.98</v>
      </c>
      <c r="N9" s="86">
        <v>7.99</v>
      </c>
      <c r="O9" s="86">
        <v>7.49</v>
      </c>
      <c r="P9" s="86">
        <v>7.55</v>
      </c>
      <c r="Q9" s="86">
        <v>5.99</v>
      </c>
      <c r="R9" s="53">
        <v>5.49</v>
      </c>
      <c r="S9" s="53">
        <v>4.8899999999999997</v>
      </c>
      <c r="T9" s="86">
        <v>6.89</v>
      </c>
      <c r="U9" s="86">
        <v>5.99</v>
      </c>
      <c r="V9" s="53">
        <v>5.99</v>
      </c>
      <c r="W9" s="53">
        <v>5.49</v>
      </c>
      <c r="X9" s="53">
        <v>5.49</v>
      </c>
      <c r="Y9" s="21">
        <v>5.59</v>
      </c>
      <c r="Z9" s="86">
        <v>5.19</v>
      </c>
      <c r="AA9" s="86">
        <v>5.89</v>
      </c>
      <c r="AB9" s="86">
        <v>5.39</v>
      </c>
      <c r="AC9" s="56">
        <v>3</v>
      </c>
      <c r="AD9" s="131">
        <f t="shared" ref="AD9:AD26" si="2">MIN(C9:AB9)</f>
        <v>4.88</v>
      </c>
      <c r="AE9" s="104">
        <f t="shared" ref="AE9:AE26" si="3">MAX(C9:AB9)</f>
        <v>7.99</v>
      </c>
      <c r="AF9" s="106">
        <f t="shared" ref="AF9:AF26" si="4">AE9/AD9-1</f>
        <v>0.63729508196721318</v>
      </c>
      <c r="AG9" s="35">
        <f t="shared" si="0"/>
        <v>5.9780769230769213</v>
      </c>
      <c r="AH9" s="32">
        <f t="shared" si="1"/>
        <v>17.934230769230766</v>
      </c>
      <c r="AI9" s="12"/>
      <c r="AJ9" s="3"/>
      <c r="AK9" s="3"/>
    </row>
    <row r="10" spans="1:37" ht="30" customHeight="1" thickBot="1" x14ac:dyDescent="0.3">
      <c r="A10" s="64" t="s">
        <v>36</v>
      </c>
      <c r="B10" s="19" t="s">
        <v>8</v>
      </c>
      <c r="C10" s="53">
        <v>3.49</v>
      </c>
      <c r="D10" s="53">
        <v>3.89</v>
      </c>
      <c r="E10" s="86">
        <v>4.99</v>
      </c>
      <c r="F10" s="86">
        <v>3.89</v>
      </c>
      <c r="G10" s="86">
        <v>3.89</v>
      </c>
      <c r="H10" s="53">
        <v>3.99</v>
      </c>
      <c r="I10" s="53">
        <v>4.09</v>
      </c>
      <c r="J10" s="53">
        <v>3.49</v>
      </c>
      <c r="K10" s="86">
        <v>3.48</v>
      </c>
      <c r="L10" s="86">
        <v>3.99</v>
      </c>
      <c r="M10" s="86">
        <v>4.68</v>
      </c>
      <c r="N10" s="86">
        <v>3.99</v>
      </c>
      <c r="O10" s="86">
        <v>4.99</v>
      </c>
      <c r="P10" s="86">
        <v>4.8499999999999996</v>
      </c>
      <c r="Q10" s="86">
        <v>3.49</v>
      </c>
      <c r="R10" s="53">
        <v>3.19</v>
      </c>
      <c r="S10" s="53">
        <v>3.39</v>
      </c>
      <c r="T10" s="86">
        <v>3.99</v>
      </c>
      <c r="U10" s="86">
        <v>3.79</v>
      </c>
      <c r="V10" s="53">
        <v>5.29</v>
      </c>
      <c r="W10" s="53">
        <v>3.89</v>
      </c>
      <c r="X10" s="53">
        <v>3.69</v>
      </c>
      <c r="Y10" s="21">
        <v>3.79</v>
      </c>
      <c r="Z10" s="86">
        <v>3.59</v>
      </c>
      <c r="AA10" s="86">
        <v>4.75</v>
      </c>
      <c r="AB10" s="86">
        <v>3.69</v>
      </c>
      <c r="AC10" s="57">
        <v>6</v>
      </c>
      <c r="AD10" s="131">
        <f t="shared" si="2"/>
        <v>3.19</v>
      </c>
      <c r="AE10" s="104">
        <f t="shared" si="3"/>
        <v>5.29</v>
      </c>
      <c r="AF10" s="106">
        <f t="shared" si="4"/>
        <v>0.65830721003134807</v>
      </c>
      <c r="AG10" s="35">
        <f t="shared" si="0"/>
        <v>4.0092307692307703</v>
      </c>
      <c r="AH10" s="32">
        <f t="shared" si="1"/>
        <v>24.055384615384622</v>
      </c>
      <c r="AI10" s="12"/>
      <c r="AJ10" s="3"/>
      <c r="AK10" s="3"/>
    </row>
    <row r="11" spans="1:37" ht="30" customHeight="1" thickBot="1" x14ac:dyDescent="0.3">
      <c r="A11" s="64" t="s">
        <v>9</v>
      </c>
      <c r="B11" s="19" t="s">
        <v>10</v>
      </c>
      <c r="C11" s="53">
        <v>11.09</v>
      </c>
      <c r="D11" s="53">
        <v>13.85</v>
      </c>
      <c r="E11" s="86">
        <v>13.89</v>
      </c>
      <c r="F11" s="86">
        <v>11.19</v>
      </c>
      <c r="G11" s="86">
        <v>11.99</v>
      </c>
      <c r="H11" s="53">
        <v>10.98</v>
      </c>
      <c r="I11" s="53">
        <v>11.99</v>
      </c>
      <c r="J11" s="53">
        <v>11.49</v>
      </c>
      <c r="K11" s="86">
        <v>11.68</v>
      </c>
      <c r="L11" s="86">
        <v>13.29</v>
      </c>
      <c r="M11" s="86">
        <v>14.85</v>
      </c>
      <c r="N11" s="86">
        <v>11.49</v>
      </c>
      <c r="O11" s="86">
        <v>12.98</v>
      </c>
      <c r="P11" s="86">
        <v>14.29</v>
      </c>
      <c r="Q11" s="86">
        <v>13.49</v>
      </c>
      <c r="R11" s="53">
        <v>12.49</v>
      </c>
      <c r="S11" s="53">
        <v>12.49</v>
      </c>
      <c r="T11" s="86">
        <v>11.98</v>
      </c>
      <c r="U11" s="86">
        <v>10.99</v>
      </c>
      <c r="V11" s="53">
        <v>12.99</v>
      </c>
      <c r="W11" s="53">
        <v>13.79</v>
      </c>
      <c r="X11" s="53">
        <v>13.19</v>
      </c>
      <c r="Y11" s="85">
        <v>13.79</v>
      </c>
      <c r="Z11" s="86">
        <v>13.29</v>
      </c>
      <c r="AA11" s="86">
        <v>13.89</v>
      </c>
      <c r="AB11" s="86">
        <v>11.99</v>
      </c>
      <c r="AC11" s="56">
        <v>4</v>
      </c>
      <c r="AD11" s="131">
        <f t="shared" si="2"/>
        <v>10.98</v>
      </c>
      <c r="AE11" s="104">
        <f t="shared" si="3"/>
        <v>14.85</v>
      </c>
      <c r="AF11" s="106">
        <f t="shared" si="4"/>
        <v>0.35245901639344246</v>
      </c>
      <c r="AG11" s="35">
        <f t="shared" si="0"/>
        <v>12.67</v>
      </c>
      <c r="AH11" s="32">
        <f t="shared" si="1"/>
        <v>50.68</v>
      </c>
      <c r="AI11" s="12"/>
      <c r="AJ11" s="3"/>
      <c r="AK11" s="3"/>
    </row>
    <row r="12" spans="1:37" ht="30" customHeight="1" thickBot="1" x14ac:dyDescent="0.3">
      <c r="A12" s="64" t="s">
        <v>11</v>
      </c>
      <c r="B12" s="20" t="s">
        <v>8</v>
      </c>
      <c r="C12" s="53">
        <v>6.97</v>
      </c>
      <c r="D12" s="53">
        <v>3.73</v>
      </c>
      <c r="E12" s="86">
        <v>9.2899999999999991</v>
      </c>
      <c r="F12" s="86">
        <v>5.69</v>
      </c>
      <c r="G12" s="86">
        <v>3.29</v>
      </c>
      <c r="H12" s="53">
        <v>3.35</v>
      </c>
      <c r="I12" s="53">
        <v>3.69</v>
      </c>
      <c r="J12" s="53">
        <v>3.49</v>
      </c>
      <c r="K12" s="86">
        <v>3.48</v>
      </c>
      <c r="L12" s="86">
        <v>3.59</v>
      </c>
      <c r="M12" s="86">
        <v>6.78</v>
      </c>
      <c r="N12" s="86">
        <v>7.69</v>
      </c>
      <c r="O12" s="86">
        <v>8.99</v>
      </c>
      <c r="P12" s="86">
        <v>7.25</v>
      </c>
      <c r="Q12" s="86">
        <v>3.15</v>
      </c>
      <c r="R12" s="53">
        <v>3.49</v>
      </c>
      <c r="S12" s="53">
        <v>3.09</v>
      </c>
      <c r="T12" s="86">
        <v>3.19</v>
      </c>
      <c r="U12" s="86">
        <v>5.39</v>
      </c>
      <c r="V12" s="53">
        <v>4.99</v>
      </c>
      <c r="W12" s="53">
        <v>3.19</v>
      </c>
      <c r="X12" s="53">
        <v>3.19</v>
      </c>
      <c r="Y12" s="21">
        <v>2.99</v>
      </c>
      <c r="Z12" s="86">
        <v>3.19</v>
      </c>
      <c r="AA12" s="86">
        <v>3.39</v>
      </c>
      <c r="AB12" s="86">
        <v>3.29</v>
      </c>
      <c r="AC12" s="58">
        <v>3</v>
      </c>
      <c r="AD12" s="131">
        <f t="shared" si="2"/>
        <v>2.99</v>
      </c>
      <c r="AE12" s="104">
        <f t="shared" si="3"/>
        <v>9.2899999999999991</v>
      </c>
      <c r="AF12" s="106">
        <f t="shared" si="4"/>
        <v>2.1070234113712369</v>
      </c>
      <c r="AG12" s="35">
        <f t="shared" si="0"/>
        <v>4.6084615384615377</v>
      </c>
      <c r="AH12" s="32">
        <f t="shared" si="1"/>
        <v>13.825384615384614</v>
      </c>
      <c r="AI12" s="12"/>
      <c r="AJ12" s="3"/>
      <c r="AK12" s="3"/>
    </row>
    <row r="13" spans="1:37" ht="30" customHeight="1" thickBot="1" x14ac:dyDescent="0.3">
      <c r="A13" s="64" t="s">
        <v>53</v>
      </c>
      <c r="B13" s="20" t="s">
        <v>31</v>
      </c>
      <c r="C13" s="86">
        <v>1.4</v>
      </c>
      <c r="D13" s="86">
        <v>1.59</v>
      </c>
      <c r="E13" s="86">
        <v>1.79</v>
      </c>
      <c r="F13" s="86">
        <v>1.49</v>
      </c>
      <c r="G13" s="86">
        <v>1.25</v>
      </c>
      <c r="H13" s="53">
        <v>1.35</v>
      </c>
      <c r="I13" s="53">
        <v>1.29</v>
      </c>
      <c r="J13" s="53">
        <v>1.59</v>
      </c>
      <c r="K13" s="86">
        <v>1.28</v>
      </c>
      <c r="L13" s="86">
        <v>1.1499999999999999</v>
      </c>
      <c r="M13" s="86">
        <v>1.75</v>
      </c>
      <c r="N13" s="86">
        <v>1.99</v>
      </c>
      <c r="O13" s="86">
        <v>1.59</v>
      </c>
      <c r="P13" s="86">
        <v>1.8</v>
      </c>
      <c r="Q13" s="86">
        <v>1.59</v>
      </c>
      <c r="R13" s="53">
        <v>1.49</v>
      </c>
      <c r="S13" s="53">
        <v>1.49</v>
      </c>
      <c r="T13" s="86">
        <v>1.39</v>
      </c>
      <c r="U13" s="86">
        <v>1.29</v>
      </c>
      <c r="V13" s="53">
        <v>1.59</v>
      </c>
      <c r="W13" s="53">
        <v>1.49</v>
      </c>
      <c r="X13" s="53">
        <v>1.49</v>
      </c>
      <c r="Y13" s="21">
        <v>1.69</v>
      </c>
      <c r="Z13" s="86">
        <v>1.49</v>
      </c>
      <c r="AA13" s="86">
        <v>2.15</v>
      </c>
      <c r="AB13" s="86">
        <v>1.1499999999999999</v>
      </c>
      <c r="AC13" s="58">
        <v>8</v>
      </c>
      <c r="AD13" s="131">
        <f t="shared" si="2"/>
        <v>1.1499999999999999</v>
      </c>
      <c r="AE13" s="104">
        <f t="shared" si="3"/>
        <v>2.15</v>
      </c>
      <c r="AF13" s="106">
        <f t="shared" si="4"/>
        <v>0.86956521739130443</v>
      </c>
      <c r="AG13" s="35">
        <f t="shared" si="0"/>
        <v>1.5234615384615382</v>
      </c>
      <c r="AH13" s="32">
        <f>AC13*AG13</f>
        <v>12.187692307692306</v>
      </c>
      <c r="AI13" s="12"/>
      <c r="AJ13" s="3"/>
      <c r="AK13" s="3"/>
    </row>
    <row r="14" spans="1:37" ht="30" customHeight="1" thickBot="1" x14ac:dyDescent="0.3">
      <c r="A14" s="64" t="s">
        <v>12</v>
      </c>
      <c r="B14" s="20" t="s">
        <v>8</v>
      </c>
      <c r="C14" s="53">
        <v>5.49</v>
      </c>
      <c r="D14" s="53">
        <v>4.49</v>
      </c>
      <c r="E14" s="86">
        <v>9.99</v>
      </c>
      <c r="F14" s="86">
        <v>4.9800000000000004</v>
      </c>
      <c r="G14" s="86">
        <v>3.99</v>
      </c>
      <c r="H14" s="53">
        <v>4.99</v>
      </c>
      <c r="I14" s="53">
        <v>3.99</v>
      </c>
      <c r="J14" s="53">
        <v>4.99</v>
      </c>
      <c r="K14" s="86">
        <v>3.98</v>
      </c>
      <c r="L14" s="86">
        <v>4.1900000000000004</v>
      </c>
      <c r="M14" s="86">
        <v>4.4800000000000004</v>
      </c>
      <c r="N14" s="86">
        <v>6.99</v>
      </c>
      <c r="O14" s="86">
        <v>4.9800000000000004</v>
      </c>
      <c r="P14" s="86">
        <v>4.8</v>
      </c>
      <c r="Q14" s="86">
        <v>3.69</v>
      </c>
      <c r="R14" s="53">
        <v>5.79</v>
      </c>
      <c r="S14" s="53">
        <v>3.99</v>
      </c>
      <c r="T14" s="86">
        <v>3.99</v>
      </c>
      <c r="U14" s="86">
        <v>6.99</v>
      </c>
      <c r="V14" s="53">
        <v>3.99</v>
      </c>
      <c r="W14" s="53">
        <v>2.99</v>
      </c>
      <c r="X14" s="53">
        <v>2.99</v>
      </c>
      <c r="Y14" s="21">
        <v>3.49</v>
      </c>
      <c r="Z14" s="86">
        <v>3.69</v>
      </c>
      <c r="AA14" s="86">
        <v>2.99</v>
      </c>
      <c r="AB14" s="86">
        <v>4.29</v>
      </c>
      <c r="AC14" s="58">
        <v>4</v>
      </c>
      <c r="AD14" s="131">
        <f t="shared" si="2"/>
        <v>2.99</v>
      </c>
      <c r="AE14" s="104">
        <f t="shared" si="3"/>
        <v>9.99</v>
      </c>
      <c r="AF14" s="106">
        <f t="shared" si="4"/>
        <v>2.3411371237458192</v>
      </c>
      <c r="AG14" s="35">
        <f t="shared" si="0"/>
        <v>4.6619230769230757</v>
      </c>
      <c r="AH14" s="32">
        <f t="shared" si="1"/>
        <v>18.647692307692303</v>
      </c>
      <c r="AI14" s="12"/>
      <c r="AJ14" s="3"/>
      <c r="AK14" s="3"/>
    </row>
    <row r="15" spans="1:37" ht="30" customHeight="1" thickBot="1" x14ac:dyDescent="0.3">
      <c r="A15" s="64" t="s">
        <v>13</v>
      </c>
      <c r="B15" s="20" t="s">
        <v>8</v>
      </c>
      <c r="C15" s="53">
        <v>2.99</v>
      </c>
      <c r="D15" s="53">
        <v>3.85</v>
      </c>
      <c r="E15" s="86">
        <v>5.29</v>
      </c>
      <c r="F15" s="86">
        <v>3.89</v>
      </c>
      <c r="G15" s="86">
        <v>3.99</v>
      </c>
      <c r="H15" s="53">
        <v>4.99</v>
      </c>
      <c r="I15" s="53">
        <v>3.99</v>
      </c>
      <c r="J15" s="53">
        <v>5.99</v>
      </c>
      <c r="K15" s="86">
        <v>2.98</v>
      </c>
      <c r="L15" s="86">
        <v>4.29</v>
      </c>
      <c r="M15" s="86">
        <v>3.78</v>
      </c>
      <c r="N15" s="86">
        <v>4.99</v>
      </c>
      <c r="O15" s="86">
        <v>4.9800000000000004</v>
      </c>
      <c r="P15" s="86">
        <v>4.4000000000000004</v>
      </c>
      <c r="Q15" s="86">
        <v>3.49</v>
      </c>
      <c r="R15" s="53">
        <v>4.99</v>
      </c>
      <c r="S15" s="53">
        <v>3.99</v>
      </c>
      <c r="T15" s="86">
        <v>3.9</v>
      </c>
      <c r="U15" s="86">
        <v>5.99</v>
      </c>
      <c r="V15" s="53">
        <v>3.99</v>
      </c>
      <c r="W15" s="53">
        <v>2.99</v>
      </c>
      <c r="X15" s="53">
        <v>2.99</v>
      </c>
      <c r="Y15" s="21">
        <v>3.89</v>
      </c>
      <c r="Z15" s="86">
        <v>1.79</v>
      </c>
      <c r="AA15" s="86">
        <v>2.89</v>
      </c>
      <c r="AB15" s="86">
        <v>3.99</v>
      </c>
      <c r="AC15" s="58">
        <v>3</v>
      </c>
      <c r="AD15" s="131">
        <f t="shared" si="2"/>
        <v>1.79</v>
      </c>
      <c r="AE15" s="104">
        <f t="shared" si="3"/>
        <v>5.99</v>
      </c>
      <c r="AF15" s="106">
        <f t="shared" si="4"/>
        <v>2.3463687150837989</v>
      </c>
      <c r="AG15" s="35">
        <f t="shared" si="0"/>
        <v>4.0496153846153842</v>
      </c>
      <c r="AH15" s="32">
        <f t="shared" si="1"/>
        <v>12.148846153846153</v>
      </c>
      <c r="AI15" s="12"/>
      <c r="AJ15" s="3"/>
      <c r="AK15" s="3"/>
    </row>
    <row r="16" spans="1:37" ht="30" customHeight="1" thickBot="1" x14ac:dyDescent="0.3">
      <c r="A16" s="64" t="s">
        <v>79</v>
      </c>
      <c r="B16" s="20" t="s">
        <v>37</v>
      </c>
      <c r="C16" s="86">
        <v>18.989999999999998</v>
      </c>
      <c r="D16" s="86">
        <v>17.829999999999998</v>
      </c>
      <c r="E16" s="86">
        <v>18.989999999999998</v>
      </c>
      <c r="F16" s="86">
        <v>16.98</v>
      </c>
      <c r="G16" s="86">
        <v>14.9</v>
      </c>
      <c r="H16" s="53">
        <v>13.99</v>
      </c>
      <c r="I16" s="53">
        <v>14.99</v>
      </c>
      <c r="J16" s="86">
        <v>19.989999999999998</v>
      </c>
      <c r="K16" s="86">
        <v>15.98</v>
      </c>
      <c r="L16" s="86">
        <v>12.99</v>
      </c>
      <c r="M16" s="86">
        <v>19.18</v>
      </c>
      <c r="N16" s="86">
        <v>20.5</v>
      </c>
      <c r="O16" s="86">
        <v>14.98</v>
      </c>
      <c r="P16" s="86">
        <v>17.75</v>
      </c>
      <c r="Q16" s="86">
        <v>12.99</v>
      </c>
      <c r="R16" s="86">
        <v>19.489999999999998</v>
      </c>
      <c r="S16" s="86">
        <v>12.99</v>
      </c>
      <c r="T16" s="86">
        <v>16.899999999999999</v>
      </c>
      <c r="U16" s="86" t="s">
        <v>149</v>
      </c>
      <c r="V16" s="53">
        <v>17.989999999999998</v>
      </c>
      <c r="W16" s="53">
        <v>12.99</v>
      </c>
      <c r="X16" s="53">
        <v>16.29</v>
      </c>
      <c r="Y16" s="21">
        <v>13.99</v>
      </c>
      <c r="Z16" s="86">
        <v>13.89</v>
      </c>
      <c r="AA16" s="86">
        <v>18.989999999999998</v>
      </c>
      <c r="AB16" s="86">
        <v>14.99</v>
      </c>
      <c r="AC16" s="59">
        <v>2</v>
      </c>
      <c r="AD16" s="131">
        <f t="shared" si="2"/>
        <v>12.99</v>
      </c>
      <c r="AE16" s="104">
        <f t="shared" si="3"/>
        <v>20.5</v>
      </c>
      <c r="AF16" s="106">
        <f t="shared" si="4"/>
        <v>0.57813702848344883</v>
      </c>
      <c r="AG16" s="35">
        <f t="shared" si="0"/>
        <v>16.381600000000002</v>
      </c>
      <c r="AH16" s="32">
        <f t="shared" si="1"/>
        <v>32.763200000000005</v>
      </c>
      <c r="AI16" s="12"/>
      <c r="AJ16" s="3"/>
      <c r="AK16" s="3"/>
    </row>
    <row r="17" spans="1:37" ht="30" customHeight="1" thickBot="1" x14ac:dyDescent="0.3">
      <c r="A17" s="64" t="s">
        <v>14</v>
      </c>
      <c r="B17" s="20" t="s">
        <v>8</v>
      </c>
      <c r="C17" s="53">
        <v>30.29</v>
      </c>
      <c r="D17" s="53">
        <v>36.93</v>
      </c>
      <c r="E17" s="86">
        <v>32.39</v>
      </c>
      <c r="F17" s="86">
        <v>27.9</v>
      </c>
      <c r="G17" s="86">
        <v>30.69</v>
      </c>
      <c r="H17" s="53">
        <v>29.99</v>
      </c>
      <c r="I17" s="53">
        <v>32.9</v>
      </c>
      <c r="J17" s="53">
        <v>39.9</v>
      </c>
      <c r="K17" s="86">
        <v>26.85</v>
      </c>
      <c r="L17" s="86">
        <v>34.29</v>
      </c>
      <c r="M17" s="86">
        <v>31.8</v>
      </c>
      <c r="N17" s="86">
        <v>39.99</v>
      </c>
      <c r="O17" s="86" t="s">
        <v>149</v>
      </c>
      <c r="P17" s="86">
        <v>33.15</v>
      </c>
      <c r="Q17" s="86">
        <v>31.99</v>
      </c>
      <c r="R17" s="53">
        <v>31.99</v>
      </c>
      <c r="S17" s="53">
        <v>22.99</v>
      </c>
      <c r="T17" s="86">
        <v>27.9</v>
      </c>
      <c r="U17" s="86">
        <v>36.9</v>
      </c>
      <c r="V17" s="53">
        <v>33.99</v>
      </c>
      <c r="W17" s="53">
        <v>29.99</v>
      </c>
      <c r="X17" s="53">
        <v>29.99</v>
      </c>
      <c r="Y17" s="21">
        <v>37.9</v>
      </c>
      <c r="Z17" s="86">
        <v>28.39</v>
      </c>
      <c r="AA17" s="86">
        <v>39.9</v>
      </c>
      <c r="AB17" s="86">
        <v>39.9</v>
      </c>
      <c r="AC17" s="59">
        <v>0.2</v>
      </c>
      <c r="AD17" s="131">
        <f t="shared" si="2"/>
        <v>22.99</v>
      </c>
      <c r="AE17" s="104">
        <f t="shared" si="3"/>
        <v>39.99</v>
      </c>
      <c r="AF17" s="106">
        <f t="shared" si="4"/>
        <v>0.73945193562418465</v>
      </c>
      <c r="AG17" s="35">
        <f t="shared" si="0"/>
        <v>32.756</v>
      </c>
      <c r="AH17" s="32">
        <f t="shared" si="1"/>
        <v>6.5512000000000006</v>
      </c>
      <c r="AI17" s="12"/>
      <c r="AJ17" s="3"/>
      <c r="AK17" s="3"/>
    </row>
    <row r="18" spans="1:37" ht="30" customHeight="1" thickBot="1" x14ac:dyDescent="0.3">
      <c r="A18" s="64" t="s">
        <v>15</v>
      </c>
      <c r="B18" s="20" t="s">
        <v>16</v>
      </c>
      <c r="C18" s="53">
        <v>9.49</v>
      </c>
      <c r="D18" s="53">
        <v>9.89</v>
      </c>
      <c r="E18" s="86">
        <v>8.99</v>
      </c>
      <c r="F18" s="86">
        <v>9.19</v>
      </c>
      <c r="G18" s="86">
        <v>8.15</v>
      </c>
      <c r="H18" s="53">
        <v>8.59</v>
      </c>
      <c r="I18" s="53">
        <v>9.2899999999999991</v>
      </c>
      <c r="J18" s="53">
        <v>8.2899999999999991</v>
      </c>
      <c r="K18" s="86">
        <v>8.2799999999999994</v>
      </c>
      <c r="L18" s="86">
        <v>9.89</v>
      </c>
      <c r="M18" s="86">
        <v>11.98</v>
      </c>
      <c r="N18" s="86">
        <v>9.99</v>
      </c>
      <c r="O18" s="86">
        <v>8.99</v>
      </c>
      <c r="P18" s="86">
        <v>11.79</v>
      </c>
      <c r="Q18" s="86">
        <v>9.99</v>
      </c>
      <c r="R18" s="53">
        <v>8.2899999999999991</v>
      </c>
      <c r="S18" s="53">
        <v>9.49</v>
      </c>
      <c r="T18" s="86">
        <v>9.39</v>
      </c>
      <c r="U18" s="86">
        <v>9.99</v>
      </c>
      <c r="V18" s="53">
        <v>10.99</v>
      </c>
      <c r="W18" s="53">
        <v>9.2899999999999991</v>
      </c>
      <c r="X18" s="53">
        <v>9.99</v>
      </c>
      <c r="Y18" s="21">
        <v>9.99</v>
      </c>
      <c r="Z18" s="86">
        <v>9.49</v>
      </c>
      <c r="AA18" s="86">
        <v>9.58</v>
      </c>
      <c r="AB18" s="86">
        <v>8.99</v>
      </c>
      <c r="AC18" s="58">
        <v>3</v>
      </c>
      <c r="AD18" s="131">
        <f t="shared" si="2"/>
        <v>8.15</v>
      </c>
      <c r="AE18" s="104">
        <f t="shared" si="3"/>
        <v>11.98</v>
      </c>
      <c r="AF18" s="106">
        <f t="shared" si="4"/>
        <v>0.46993865030674842</v>
      </c>
      <c r="AG18" s="35">
        <f t="shared" si="0"/>
        <v>9.5488461538461546</v>
      </c>
      <c r="AH18" s="32">
        <f t="shared" si="1"/>
        <v>28.646538461538462</v>
      </c>
      <c r="AI18" s="12"/>
      <c r="AJ18" s="3"/>
      <c r="AK18" s="3"/>
    </row>
    <row r="19" spans="1:37" ht="30" customHeight="1" thickBot="1" x14ac:dyDescent="0.3">
      <c r="A19" s="64" t="s">
        <v>17</v>
      </c>
      <c r="B19" s="20" t="s">
        <v>18</v>
      </c>
      <c r="C19" s="53">
        <v>7.39</v>
      </c>
      <c r="D19" s="53">
        <v>7.25</v>
      </c>
      <c r="E19" s="86">
        <v>6.59</v>
      </c>
      <c r="F19" s="86">
        <v>6.49</v>
      </c>
      <c r="G19" s="86">
        <v>6.49</v>
      </c>
      <c r="H19" s="53">
        <v>5.99</v>
      </c>
      <c r="I19" s="53">
        <v>6.59</v>
      </c>
      <c r="J19" s="53">
        <v>7.49</v>
      </c>
      <c r="K19" s="86">
        <v>6.48</v>
      </c>
      <c r="L19" s="86">
        <v>7.49</v>
      </c>
      <c r="M19" s="86">
        <v>8.48</v>
      </c>
      <c r="N19" s="86">
        <v>7.99</v>
      </c>
      <c r="O19" s="86">
        <v>7.98</v>
      </c>
      <c r="P19" s="86">
        <v>8.2899999999999991</v>
      </c>
      <c r="Q19" s="86">
        <v>6.79</v>
      </c>
      <c r="R19" s="53">
        <v>6.59</v>
      </c>
      <c r="S19" s="53">
        <v>6.29</v>
      </c>
      <c r="T19" s="86">
        <v>7.39</v>
      </c>
      <c r="U19" s="86">
        <v>7.89</v>
      </c>
      <c r="V19" s="53">
        <v>8.2899999999999991</v>
      </c>
      <c r="W19" s="53">
        <v>6.49</v>
      </c>
      <c r="X19" s="86">
        <v>7.19</v>
      </c>
      <c r="Y19" s="21">
        <v>7.49</v>
      </c>
      <c r="Z19" s="86">
        <v>7.19</v>
      </c>
      <c r="AA19" s="86">
        <v>7.99</v>
      </c>
      <c r="AB19" s="86">
        <v>6.99</v>
      </c>
      <c r="AC19" s="58">
        <v>10</v>
      </c>
      <c r="AD19" s="131">
        <f t="shared" si="2"/>
        <v>5.99</v>
      </c>
      <c r="AE19" s="104">
        <f t="shared" si="3"/>
        <v>8.48</v>
      </c>
      <c r="AF19" s="106">
        <f t="shared" si="4"/>
        <v>0.41569282136894836</v>
      </c>
      <c r="AG19" s="35">
        <f t="shared" si="0"/>
        <v>7.2142307692307703</v>
      </c>
      <c r="AH19" s="32">
        <f t="shared" si="1"/>
        <v>72.142307692307696</v>
      </c>
      <c r="AI19" s="12"/>
      <c r="AJ19" s="3"/>
      <c r="AK19" s="3"/>
    </row>
    <row r="20" spans="1:37" ht="30" customHeight="1" thickBot="1" x14ac:dyDescent="0.3">
      <c r="A20" s="64" t="s">
        <v>19</v>
      </c>
      <c r="B20" s="20" t="s">
        <v>77</v>
      </c>
      <c r="C20" s="53">
        <v>2.78</v>
      </c>
      <c r="D20" s="53">
        <v>2.93</v>
      </c>
      <c r="E20" s="86">
        <v>3.29</v>
      </c>
      <c r="F20" s="86">
        <v>2.39</v>
      </c>
      <c r="G20" s="86">
        <v>2.59</v>
      </c>
      <c r="H20" s="53">
        <v>1.95</v>
      </c>
      <c r="I20" s="53">
        <v>2.4900000000000002</v>
      </c>
      <c r="J20" s="53">
        <v>2.29</v>
      </c>
      <c r="K20" s="86">
        <v>1.98</v>
      </c>
      <c r="L20" s="86">
        <v>2.39</v>
      </c>
      <c r="M20" s="86">
        <v>3.78</v>
      </c>
      <c r="N20" s="86">
        <v>2.99</v>
      </c>
      <c r="O20" s="86">
        <v>2.98</v>
      </c>
      <c r="P20" s="86">
        <v>2.6</v>
      </c>
      <c r="Q20" s="86">
        <v>2.29</v>
      </c>
      <c r="R20" s="53">
        <v>1.89</v>
      </c>
      <c r="S20" s="53">
        <v>3.39</v>
      </c>
      <c r="T20" s="86">
        <v>2.59</v>
      </c>
      <c r="U20" s="86">
        <v>2.89</v>
      </c>
      <c r="V20" s="53">
        <v>3.29</v>
      </c>
      <c r="W20" s="53">
        <v>2.29</v>
      </c>
      <c r="X20" s="53">
        <v>2.29</v>
      </c>
      <c r="Y20" s="21">
        <v>2.79</v>
      </c>
      <c r="Z20" s="86">
        <v>2.79</v>
      </c>
      <c r="AA20" s="86">
        <v>2.59</v>
      </c>
      <c r="AB20" s="86">
        <v>2.39</v>
      </c>
      <c r="AC20" s="58">
        <v>6</v>
      </c>
      <c r="AD20" s="131">
        <f t="shared" si="2"/>
        <v>1.89</v>
      </c>
      <c r="AE20" s="104">
        <f t="shared" si="3"/>
        <v>3.78</v>
      </c>
      <c r="AF20" s="106">
        <f t="shared" si="4"/>
        <v>1</v>
      </c>
      <c r="AG20" s="35">
        <f t="shared" si="0"/>
        <v>2.6503846153846151</v>
      </c>
      <c r="AH20" s="32">
        <f t="shared" si="1"/>
        <v>15.902307692307691</v>
      </c>
      <c r="AI20" s="12"/>
      <c r="AJ20" s="3"/>
      <c r="AK20" s="3"/>
    </row>
    <row r="21" spans="1:37" ht="30" customHeight="1" thickBot="1" x14ac:dyDescent="0.3">
      <c r="A21" s="64" t="s">
        <v>43</v>
      </c>
      <c r="B21" s="20" t="s">
        <v>66</v>
      </c>
      <c r="C21" s="53">
        <v>3.99</v>
      </c>
      <c r="D21" s="53">
        <v>4.49</v>
      </c>
      <c r="E21" s="86">
        <v>6.09</v>
      </c>
      <c r="F21" s="86">
        <v>4.59</v>
      </c>
      <c r="G21" s="86">
        <v>4.09</v>
      </c>
      <c r="H21" s="53">
        <v>4.99</v>
      </c>
      <c r="I21" s="53">
        <v>4.6900000000000004</v>
      </c>
      <c r="J21" s="53">
        <v>4.99</v>
      </c>
      <c r="K21" s="86">
        <v>4.4800000000000004</v>
      </c>
      <c r="L21" s="86">
        <v>4.6900000000000004</v>
      </c>
      <c r="M21" s="86">
        <v>5.38</v>
      </c>
      <c r="N21" s="86">
        <v>5.19</v>
      </c>
      <c r="O21" s="86">
        <v>5.49</v>
      </c>
      <c r="P21" s="86">
        <v>4.99</v>
      </c>
      <c r="Q21" s="86">
        <v>5.19</v>
      </c>
      <c r="R21" s="53">
        <v>4.99</v>
      </c>
      <c r="S21" s="53">
        <v>5.09</v>
      </c>
      <c r="T21" s="86">
        <v>4.8899999999999997</v>
      </c>
      <c r="U21" s="86">
        <v>5.39</v>
      </c>
      <c r="V21" s="53">
        <v>5.89</v>
      </c>
      <c r="W21" s="53">
        <v>5.49</v>
      </c>
      <c r="X21" s="53">
        <v>4.8899999999999997</v>
      </c>
      <c r="Y21" s="21">
        <v>5.19</v>
      </c>
      <c r="Z21" s="86">
        <v>4.6900000000000004</v>
      </c>
      <c r="AA21" s="86">
        <v>5.95</v>
      </c>
      <c r="AB21" s="86">
        <v>4.59</v>
      </c>
      <c r="AC21" s="58">
        <v>9</v>
      </c>
      <c r="AD21" s="131">
        <f t="shared" si="2"/>
        <v>3.99</v>
      </c>
      <c r="AE21" s="104">
        <f t="shared" si="3"/>
        <v>6.09</v>
      </c>
      <c r="AF21" s="106">
        <f t="shared" si="4"/>
        <v>0.52631578947368407</v>
      </c>
      <c r="AG21" s="35">
        <f t="shared" si="0"/>
        <v>5.014615384615384</v>
      </c>
      <c r="AH21" s="32">
        <f t="shared" si="1"/>
        <v>45.131538461538454</v>
      </c>
      <c r="AI21" s="12"/>
      <c r="AJ21" s="3"/>
      <c r="AK21" s="3"/>
    </row>
    <row r="22" spans="1:37" ht="30" customHeight="1" thickBot="1" x14ac:dyDescent="0.3">
      <c r="A22" s="64" t="s">
        <v>20</v>
      </c>
      <c r="B22" s="20" t="s">
        <v>8</v>
      </c>
      <c r="C22" s="53">
        <v>35.799999999999997</v>
      </c>
      <c r="D22" s="53">
        <v>41.39</v>
      </c>
      <c r="E22" s="86" t="s">
        <v>149</v>
      </c>
      <c r="F22" s="86">
        <v>37.6</v>
      </c>
      <c r="G22" s="86">
        <v>38.9</v>
      </c>
      <c r="H22" s="53">
        <v>33.380000000000003</v>
      </c>
      <c r="I22" s="53">
        <v>29.9</v>
      </c>
      <c r="J22" s="53">
        <v>38.99</v>
      </c>
      <c r="K22" s="86">
        <v>36.979999999999997</v>
      </c>
      <c r="L22" s="86">
        <v>32.99</v>
      </c>
      <c r="M22" s="86">
        <v>25.98</v>
      </c>
      <c r="N22" s="86">
        <v>52.99</v>
      </c>
      <c r="O22" s="86">
        <v>29.9</v>
      </c>
      <c r="P22" s="86">
        <v>40.98</v>
      </c>
      <c r="Q22" s="86">
        <v>32.99</v>
      </c>
      <c r="R22" s="53">
        <v>36.99</v>
      </c>
      <c r="S22" s="53">
        <v>34.99</v>
      </c>
      <c r="T22" s="86">
        <v>33.9</v>
      </c>
      <c r="U22" s="146">
        <v>52.99</v>
      </c>
      <c r="V22" s="53">
        <v>39.9</v>
      </c>
      <c r="W22" s="53">
        <v>36.99</v>
      </c>
      <c r="X22" s="53">
        <v>32.99</v>
      </c>
      <c r="Y22" s="21">
        <v>33.99</v>
      </c>
      <c r="Z22" s="86">
        <v>29.99</v>
      </c>
      <c r="AA22" s="86">
        <v>38.1</v>
      </c>
      <c r="AB22" s="86">
        <v>31.99</v>
      </c>
      <c r="AC22" s="58">
        <v>2</v>
      </c>
      <c r="AD22" s="131">
        <f t="shared" si="2"/>
        <v>25.98</v>
      </c>
      <c r="AE22" s="104">
        <f t="shared" si="3"/>
        <v>52.99</v>
      </c>
      <c r="AF22" s="106">
        <f t="shared" si="4"/>
        <v>1.0396458814472673</v>
      </c>
      <c r="AG22" s="35">
        <f t="shared" si="0"/>
        <v>36.4636</v>
      </c>
      <c r="AH22" s="32">
        <f t="shared" si="1"/>
        <v>72.927199999999999</v>
      </c>
      <c r="AI22" s="12"/>
      <c r="AJ22" s="3"/>
      <c r="AK22" s="3"/>
    </row>
    <row r="23" spans="1:37" ht="30" customHeight="1" thickBot="1" x14ac:dyDescent="0.3">
      <c r="A23" s="65" t="s">
        <v>33</v>
      </c>
      <c r="B23" s="20" t="s">
        <v>8</v>
      </c>
      <c r="C23" s="53">
        <v>23.39</v>
      </c>
      <c r="D23" s="53">
        <v>25.89</v>
      </c>
      <c r="E23" s="86">
        <v>28.9</v>
      </c>
      <c r="F23" s="86">
        <v>35.5</v>
      </c>
      <c r="G23" s="86">
        <v>18.899999999999999</v>
      </c>
      <c r="H23" s="53">
        <v>18.989999999999998</v>
      </c>
      <c r="I23" s="53">
        <v>21.9</v>
      </c>
      <c r="J23" s="53">
        <v>18.899999999999999</v>
      </c>
      <c r="K23" s="86">
        <v>25.58</v>
      </c>
      <c r="L23" s="86">
        <v>23.99</v>
      </c>
      <c r="M23" s="86">
        <v>26.98</v>
      </c>
      <c r="N23" s="86">
        <v>42.9</v>
      </c>
      <c r="O23" s="86">
        <v>23.8</v>
      </c>
      <c r="P23" s="86">
        <v>34.79</v>
      </c>
      <c r="Q23" s="86">
        <v>23.49</v>
      </c>
      <c r="R23" s="53">
        <v>23.99</v>
      </c>
      <c r="S23" s="53">
        <v>24.99</v>
      </c>
      <c r="T23" s="86">
        <v>34.9</v>
      </c>
      <c r="U23" s="86">
        <v>24.9</v>
      </c>
      <c r="V23" s="53">
        <v>25.99</v>
      </c>
      <c r="W23" s="53">
        <v>22.99</v>
      </c>
      <c r="X23" s="53">
        <v>19.989999999999998</v>
      </c>
      <c r="Y23" s="21">
        <v>22.99</v>
      </c>
      <c r="Z23" s="86">
        <v>20.79</v>
      </c>
      <c r="AA23" s="86">
        <v>24.1</v>
      </c>
      <c r="AB23" s="86">
        <v>29.99</v>
      </c>
      <c r="AC23" s="58">
        <v>3</v>
      </c>
      <c r="AD23" s="131">
        <f t="shared" si="2"/>
        <v>18.899999999999999</v>
      </c>
      <c r="AE23" s="104">
        <f t="shared" si="3"/>
        <v>42.9</v>
      </c>
      <c r="AF23" s="106">
        <f t="shared" si="4"/>
        <v>1.2698412698412698</v>
      </c>
      <c r="AG23" s="35">
        <f t="shared" si="0"/>
        <v>25.750769230769233</v>
      </c>
      <c r="AH23" s="32">
        <f t="shared" si="1"/>
        <v>77.252307692307696</v>
      </c>
      <c r="AI23" s="12"/>
      <c r="AJ23" s="3"/>
      <c r="AK23" s="3"/>
    </row>
    <row r="24" spans="1:37" ht="30" customHeight="1" thickBot="1" x14ac:dyDescent="0.3">
      <c r="A24" s="64" t="s">
        <v>128</v>
      </c>
      <c r="B24" s="20" t="s">
        <v>8</v>
      </c>
      <c r="C24" s="53">
        <v>12.07</v>
      </c>
      <c r="D24" s="53">
        <v>16.59</v>
      </c>
      <c r="E24" s="86">
        <v>14.79</v>
      </c>
      <c r="F24" s="86">
        <v>11.29</v>
      </c>
      <c r="G24" s="86">
        <v>10.89</v>
      </c>
      <c r="H24" s="53">
        <v>11.99</v>
      </c>
      <c r="I24" s="53">
        <v>12.99</v>
      </c>
      <c r="J24" s="53">
        <v>11.59</v>
      </c>
      <c r="K24" s="86">
        <v>10.48</v>
      </c>
      <c r="L24" s="86">
        <v>13.99</v>
      </c>
      <c r="M24" s="86">
        <v>13.48</v>
      </c>
      <c r="N24" s="86">
        <v>13.9</v>
      </c>
      <c r="O24" s="86">
        <v>11.99</v>
      </c>
      <c r="P24" s="86">
        <v>13.6</v>
      </c>
      <c r="Q24" s="86">
        <v>11.29</v>
      </c>
      <c r="R24" s="53">
        <v>7.99</v>
      </c>
      <c r="S24" s="53">
        <v>11.99</v>
      </c>
      <c r="T24" s="86">
        <v>11.29</v>
      </c>
      <c r="U24" s="86">
        <v>13.79</v>
      </c>
      <c r="V24" s="53">
        <v>12.49</v>
      </c>
      <c r="W24" s="53">
        <v>13.49</v>
      </c>
      <c r="X24" s="53">
        <v>8.99</v>
      </c>
      <c r="Y24" s="21">
        <v>12.89</v>
      </c>
      <c r="Z24" s="86">
        <v>10.99</v>
      </c>
      <c r="AA24" s="86">
        <v>12.96</v>
      </c>
      <c r="AB24" s="86">
        <v>12.99</v>
      </c>
      <c r="AC24" s="58">
        <v>3</v>
      </c>
      <c r="AD24" s="131">
        <f t="shared" si="2"/>
        <v>7.99</v>
      </c>
      <c r="AE24" s="104">
        <f t="shared" si="3"/>
        <v>16.59</v>
      </c>
      <c r="AF24" s="106">
        <f t="shared" si="4"/>
        <v>1.0763454317897372</v>
      </c>
      <c r="AG24" s="35">
        <f t="shared" si="0"/>
        <v>12.338076923076922</v>
      </c>
      <c r="AH24" s="32">
        <f t="shared" si="1"/>
        <v>37.014230769230764</v>
      </c>
      <c r="AI24" s="12"/>
      <c r="AJ24" s="3"/>
      <c r="AK24" s="3"/>
    </row>
    <row r="25" spans="1:37" ht="30" customHeight="1" thickBot="1" x14ac:dyDescent="0.3">
      <c r="A25" s="66" t="s">
        <v>126</v>
      </c>
      <c r="B25" s="20" t="s">
        <v>8</v>
      </c>
      <c r="C25" s="53">
        <v>17.09</v>
      </c>
      <c r="D25" s="53">
        <v>13.93</v>
      </c>
      <c r="E25" s="86">
        <v>16.39</v>
      </c>
      <c r="F25" s="86">
        <v>14.5</v>
      </c>
      <c r="G25" s="86">
        <v>17.899999999999999</v>
      </c>
      <c r="H25" s="53">
        <v>10.99</v>
      </c>
      <c r="I25" s="53">
        <v>12.99</v>
      </c>
      <c r="J25" s="53">
        <v>8.99</v>
      </c>
      <c r="K25" s="86">
        <v>11.98</v>
      </c>
      <c r="L25" s="86">
        <v>10.99</v>
      </c>
      <c r="M25" s="86">
        <v>11.98</v>
      </c>
      <c r="N25" s="86">
        <v>10.39</v>
      </c>
      <c r="O25" s="86">
        <v>9.98</v>
      </c>
      <c r="P25" s="86">
        <v>16.989999999999998</v>
      </c>
      <c r="Q25" s="86">
        <v>10.99</v>
      </c>
      <c r="R25" s="53">
        <v>11.99</v>
      </c>
      <c r="S25" s="53">
        <v>18</v>
      </c>
      <c r="T25" s="86">
        <v>14.5</v>
      </c>
      <c r="U25" s="86">
        <v>9.39</v>
      </c>
      <c r="V25" s="53">
        <v>13.99</v>
      </c>
      <c r="W25" s="53">
        <v>9.99</v>
      </c>
      <c r="X25" s="53">
        <v>9.89</v>
      </c>
      <c r="Y25" s="21">
        <v>11.69</v>
      </c>
      <c r="Z25" s="86">
        <v>9.99</v>
      </c>
      <c r="AA25" s="86">
        <v>11.99</v>
      </c>
      <c r="AB25" s="86">
        <v>14.95</v>
      </c>
      <c r="AC25" s="58">
        <v>3</v>
      </c>
      <c r="AD25" s="131">
        <f t="shared" si="2"/>
        <v>8.99</v>
      </c>
      <c r="AE25" s="104">
        <f t="shared" si="3"/>
        <v>18</v>
      </c>
      <c r="AF25" s="106">
        <f t="shared" si="4"/>
        <v>1.0022246941045605</v>
      </c>
      <c r="AG25" s="35">
        <f t="shared" si="0"/>
        <v>12.786538461538463</v>
      </c>
      <c r="AH25" s="32">
        <f t="shared" si="1"/>
        <v>38.359615384615388</v>
      </c>
      <c r="AI25" s="12"/>
      <c r="AJ25" s="3"/>
      <c r="AK25" s="3"/>
    </row>
    <row r="26" spans="1:37" ht="36" customHeight="1" thickBot="1" x14ac:dyDescent="0.3">
      <c r="A26" s="147" t="s">
        <v>124</v>
      </c>
      <c r="B26" s="27" t="s">
        <v>8</v>
      </c>
      <c r="C26" s="87">
        <v>5.99</v>
      </c>
      <c r="D26" s="87">
        <v>6.33</v>
      </c>
      <c r="E26" s="88">
        <v>6.29</v>
      </c>
      <c r="F26" s="88">
        <v>3.98</v>
      </c>
      <c r="G26" s="88">
        <v>3.99</v>
      </c>
      <c r="H26" s="87">
        <v>4.99</v>
      </c>
      <c r="I26" s="87">
        <v>3.49</v>
      </c>
      <c r="J26" s="87">
        <v>3.99</v>
      </c>
      <c r="K26" s="88">
        <v>3.98</v>
      </c>
      <c r="L26" s="88">
        <v>4.99</v>
      </c>
      <c r="M26" s="88">
        <v>3.98</v>
      </c>
      <c r="N26" s="88">
        <v>8.99</v>
      </c>
      <c r="O26" s="88">
        <v>5.98</v>
      </c>
      <c r="P26" s="88">
        <v>4.29</v>
      </c>
      <c r="Q26" s="88">
        <v>2.99</v>
      </c>
      <c r="R26" s="87">
        <v>3.99</v>
      </c>
      <c r="S26" s="87">
        <v>3.99</v>
      </c>
      <c r="T26" s="88">
        <v>3.69</v>
      </c>
      <c r="U26" s="88">
        <v>5.99</v>
      </c>
      <c r="V26" s="87">
        <v>4.99</v>
      </c>
      <c r="W26" s="87">
        <v>3.99</v>
      </c>
      <c r="X26" s="87">
        <v>3.99</v>
      </c>
      <c r="Y26" s="21">
        <v>6.99</v>
      </c>
      <c r="Z26" s="88">
        <v>3.69</v>
      </c>
      <c r="AA26" s="88">
        <v>4.8899999999999997</v>
      </c>
      <c r="AB26" s="88">
        <v>4.5999999999999996</v>
      </c>
      <c r="AC26" s="60">
        <v>4</v>
      </c>
      <c r="AD26" s="132">
        <f t="shared" si="2"/>
        <v>2.99</v>
      </c>
      <c r="AE26" s="104">
        <f t="shared" si="3"/>
        <v>8.99</v>
      </c>
      <c r="AF26" s="107">
        <f t="shared" si="4"/>
        <v>2.0066889632107023</v>
      </c>
      <c r="AG26" s="36">
        <f t="shared" si="0"/>
        <v>4.8096153846153831</v>
      </c>
      <c r="AH26" s="33">
        <f t="shared" si="1"/>
        <v>19.238461538461532</v>
      </c>
      <c r="AI26" s="12"/>
      <c r="AJ26" s="3"/>
      <c r="AK26" s="3"/>
    </row>
    <row r="27" spans="1:37" ht="30" customHeight="1" thickBot="1" x14ac:dyDescent="0.3">
      <c r="A27" s="251" t="s">
        <v>44</v>
      </c>
      <c r="B27" s="252"/>
      <c r="C27" s="140">
        <f t="shared" ref="C27:AB27" si="5">SUM(C8:C26)</f>
        <v>209.67999999999998</v>
      </c>
      <c r="D27" s="140">
        <f t="shared" si="5"/>
        <v>226.93</v>
      </c>
      <c r="E27" s="140">
        <f t="shared" si="5"/>
        <v>201.73</v>
      </c>
      <c r="F27" s="140">
        <f t="shared" si="5"/>
        <v>211.81999999999996</v>
      </c>
      <c r="G27" s="140">
        <f t="shared" si="5"/>
        <v>195.93000000000004</v>
      </c>
      <c r="H27" s="140">
        <f t="shared" si="5"/>
        <v>185.25000000000003</v>
      </c>
      <c r="I27" s="140">
        <f t="shared" si="5"/>
        <v>191.24</v>
      </c>
      <c r="J27" s="140">
        <f t="shared" si="5"/>
        <v>206.63</v>
      </c>
      <c r="K27" s="140">
        <f t="shared" si="5"/>
        <v>191.09</v>
      </c>
      <c r="L27" s="140">
        <f t="shared" si="5"/>
        <v>200.37000000000003</v>
      </c>
      <c r="M27" s="140">
        <f t="shared" si="5"/>
        <v>213.77999999999997</v>
      </c>
      <c r="N27" s="140">
        <f t="shared" si="5"/>
        <v>267.54000000000002</v>
      </c>
      <c r="O27" s="140">
        <f t="shared" si="5"/>
        <v>175.05</v>
      </c>
      <c r="P27" s="140">
        <f t="shared" si="5"/>
        <v>240.94999999999996</v>
      </c>
      <c r="Q27" s="140">
        <f t="shared" si="5"/>
        <v>191.37000000000003</v>
      </c>
      <c r="R27" s="140">
        <f t="shared" si="5"/>
        <v>199.61000000000004</v>
      </c>
      <c r="S27" s="140">
        <f t="shared" si="5"/>
        <v>194.02000000000004</v>
      </c>
      <c r="T27" s="140">
        <f t="shared" si="5"/>
        <v>208.16</v>
      </c>
      <c r="U27" s="140">
        <f t="shared" si="5"/>
        <v>216.64</v>
      </c>
      <c r="V27" s="140">
        <f t="shared" si="5"/>
        <v>223.62000000000006</v>
      </c>
      <c r="W27" s="140">
        <f t="shared" si="5"/>
        <v>193.01000000000002</v>
      </c>
      <c r="X27" s="140">
        <f t="shared" si="5"/>
        <v>185.11</v>
      </c>
      <c r="Y27" s="140">
        <f t="shared" si="5"/>
        <v>206.72000000000003</v>
      </c>
      <c r="Z27" s="140">
        <f t="shared" si="5"/>
        <v>179.11</v>
      </c>
      <c r="AA27" s="140">
        <f t="shared" si="5"/>
        <v>218.98</v>
      </c>
      <c r="AB27" s="140">
        <f t="shared" si="5"/>
        <v>211.15</v>
      </c>
      <c r="AC27" s="253"/>
      <c r="AD27" s="253"/>
      <c r="AE27" s="253"/>
      <c r="AF27" s="253"/>
      <c r="AG27" s="254"/>
      <c r="AH27" s="141">
        <f>SUM(AH8:AH26)</f>
        <v>618.10044615384606</v>
      </c>
      <c r="AI27" s="12"/>
      <c r="AJ27" s="3"/>
      <c r="AK27" s="3"/>
    </row>
    <row r="28" spans="1:37" ht="30" customHeight="1" thickBot="1" x14ac:dyDescent="0.3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 x14ac:dyDescent="0.3">
      <c r="A29" s="255" t="s">
        <v>21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7"/>
      <c r="AE29" s="257"/>
      <c r="AF29" s="257"/>
      <c r="AG29" s="257"/>
      <c r="AH29" s="258"/>
      <c r="AI29" s="12"/>
      <c r="AJ29" s="3"/>
      <c r="AK29" s="3"/>
    </row>
    <row r="30" spans="1:37" ht="30" customHeight="1" thickBot="1" x14ac:dyDescent="0.3">
      <c r="A30" s="67" t="s">
        <v>22</v>
      </c>
      <c r="B30" s="23" t="s">
        <v>38</v>
      </c>
      <c r="C30" s="53">
        <v>2.69</v>
      </c>
      <c r="D30" s="53">
        <v>2.99</v>
      </c>
      <c r="E30" s="86">
        <v>3.19</v>
      </c>
      <c r="F30" s="86">
        <v>3.79</v>
      </c>
      <c r="G30" s="86">
        <v>1.19</v>
      </c>
      <c r="H30" s="53">
        <v>3.09</v>
      </c>
      <c r="I30" s="53">
        <v>2.19</v>
      </c>
      <c r="J30" s="53">
        <v>3.79</v>
      </c>
      <c r="K30" s="86">
        <v>1.98</v>
      </c>
      <c r="L30" s="86">
        <v>3.69</v>
      </c>
      <c r="M30" s="86">
        <v>3.88</v>
      </c>
      <c r="N30" s="86">
        <v>4.1900000000000004</v>
      </c>
      <c r="O30" s="86">
        <v>3.98</v>
      </c>
      <c r="P30" s="86">
        <v>4.6500000000000004</v>
      </c>
      <c r="Q30" s="86">
        <v>4.49</v>
      </c>
      <c r="R30" s="53">
        <v>3.79</v>
      </c>
      <c r="S30" s="53">
        <v>2.99</v>
      </c>
      <c r="T30" s="86">
        <v>1.0900000000000001</v>
      </c>
      <c r="U30" s="86">
        <v>5.29</v>
      </c>
      <c r="V30" s="53">
        <v>3.99</v>
      </c>
      <c r="W30" s="53">
        <v>2.4900000000000002</v>
      </c>
      <c r="X30" s="53">
        <v>5.39</v>
      </c>
      <c r="Y30" s="53">
        <v>4.99</v>
      </c>
      <c r="Z30" s="86">
        <v>1.79</v>
      </c>
      <c r="AA30" s="86">
        <v>3.69</v>
      </c>
      <c r="AB30" s="86">
        <v>3.29</v>
      </c>
      <c r="AC30" s="58">
        <v>1</v>
      </c>
      <c r="AD30" s="130">
        <f>MIN(C30:AB30)</f>
        <v>1.0900000000000001</v>
      </c>
      <c r="AE30" s="104">
        <f>MAX(C30:AB30)</f>
        <v>5.39</v>
      </c>
      <c r="AF30" s="105">
        <f>AE30/AD30-1</f>
        <v>3.944954128440366</v>
      </c>
      <c r="AG30" s="34">
        <f>AVERAGE(C30:AB30)</f>
        <v>3.4065384615384611</v>
      </c>
      <c r="AH30" s="32">
        <f>AC30*AG30</f>
        <v>3.4065384615384611</v>
      </c>
      <c r="AI30" s="12"/>
      <c r="AJ30" s="3"/>
      <c r="AK30" s="3"/>
    </row>
    <row r="31" spans="1:37" ht="30" customHeight="1" thickBot="1" x14ac:dyDescent="0.3">
      <c r="A31" s="67" t="s">
        <v>23</v>
      </c>
      <c r="B31" s="23" t="s">
        <v>39</v>
      </c>
      <c r="C31" s="53">
        <v>7.59</v>
      </c>
      <c r="D31" s="53">
        <v>7.33</v>
      </c>
      <c r="E31" s="86">
        <v>12.89</v>
      </c>
      <c r="F31" s="86">
        <v>6.99</v>
      </c>
      <c r="G31" s="86">
        <v>5.69</v>
      </c>
      <c r="H31" s="53">
        <v>5.45</v>
      </c>
      <c r="I31" s="53">
        <v>6.99</v>
      </c>
      <c r="J31" s="53">
        <v>5.99</v>
      </c>
      <c r="K31" s="86">
        <v>5.98</v>
      </c>
      <c r="L31" s="86">
        <v>6.25</v>
      </c>
      <c r="M31" s="86">
        <v>7.98</v>
      </c>
      <c r="N31" s="86">
        <v>10.29</v>
      </c>
      <c r="O31" s="86">
        <v>8.98</v>
      </c>
      <c r="P31" s="86">
        <v>9.1</v>
      </c>
      <c r="Q31" s="86">
        <v>7.45</v>
      </c>
      <c r="R31" s="53">
        <v>6.29</v>
      </c>
      <c r="S31" s="53">
        <v>6.49</v>
      </c>
      <c r="T31" s="86">
        <v>6.4</v>
      </c>
      <c r="U31" s="86">
        <v>10.49</v>
      </c>
      <c r="V31" s="53">
        <v>9.59</v>
      </c>
      <c r="W31" s="53">
        <v>8.69</v>
      </c>
      <c r="X31" s="53">
        <v>8.69</v>
      </c>
      <c r="Y31" s="53">
        <v>9.99</v>
      </c>
      <c r="Z31" s="86">
        <v>5.89</v>
      </c>
      <c r="AA31" s="86">
        <v>8.69</v>
      </c>
      <c r="AB31" s="86">
        <v>6.99</v>
      </c>
      <c r="AC31" s="58">
        <v>2</v>
      </c>
      <c r="AD31" s="130">
        <f>MIN(C31:AB31)</f>
        <v>5.45</v>
      </c>
      <c r="AE31" s="104">
        <f>MAX(C31:AB31)</f>
        <v>12.89</v>
      </c>
      <c r="AF31" s="106">
        <f>AE31/AD31-1</f>
        <v>1.3651376146788992</v>
      </c>
      <c r="AG31" s="35">
        <f>AVERAGE(C31:AB31)</f>
        <v>7.8134615384615396</v>
      </c>
      <c r="AH31" s="32">
        <f>AC31*AG31</f>
        <v>15.626923076923079</v>
      </c>
      <c r="AI31" s="12"/>
      <c r="AJ31" s="3"/>
      <c r="AK31" s="3"/>
    </row>
    <row r="32" spans="1:37" ht="30" customHeight="1" thickBot="1" x14ac:dyDescent="0.3">
      <c r="A32" s="67" t="s">
        <v>24</v>
      </c>
      <c r="B32" s="23" t="s">
        <v>25</v>
      </c>
      <c r="C32" s="53">
        <v>1.59</v>
      </c>
      <c r="D32" s="53">
        <v>1.79</v>
      </c>
      <c r="E32" s="86">
        <v>2.19</v>
      </c>
      <c r="F32" s="86">
        <v>1.63</v>
      </c>
      <c r="G32" s="86">
        <v>2.69</v>
      </c>
      <c r="H32" s="53">
        <v>1.79</v>
      </c>
      <c r="I32" s="53">
        <v>1.79</v>
      </c>
      <c r="J32" s="53">
        <v>1.89</v>
      </c>
      <c r="K32" s="86">
        <v>1.45</v>
      </c>
      <c r="L32" s="86">
        <v>1.59</v>
      </c>
      <c r="M32" s="86">
        <v>1.88</v>
      </c>
      <c r="N32" s="86">
        <v>1.89</v>
      </c>
      <c r="O32" s="86">
        <v>1.99</v>
      </c>
      <c r="P32" s="86">
        <v>1.99</v>
      </c>
      <c r="Q32" s="86">
        <v>1.69</v>
      </c>
      <c r="R32" s="53">
        <v>1.89</v>
      </c>
      <c r="S32" s="53">
        <v>1.99</v>
      </c>
      <c r="T32" s="86">
        <v>1.79</v>
      </c>
      <c r="U32" s="86">
        <v>2.99</v>
      </c>
      <c r="V32" s="53">
        <v>1.99</v>
      </c>
      <c r="W32" s="53">
        <v>1.59</v>
      </c>
      <c r="X32" s="53">
        <v>1.79</v>
      </c>
      <c r="Y32" s="53">
        <v>1.69</v>
      </c>
      <c r="Z32" s="86">
        <v>1.69</v>
      </c>
      <c r="AA32" s="86">
        <v>1.99</v>
      </c>
      <c r="AB32" s="86">
        <v>1.79</v>
      </c>
      <c r="AC32" s="58">
        <v>1</v>
      </c>
      <c r="AD32" s="130">
        <f>MIN(C32:AB32)</f>
        <v>1.45</v>
      </c>
      <c r="AE32" s="104">
        <f>MAX(C32:AB32)</f>
        <v>2.99</v>
      </c>
      <c r="AF32" s="106">
        <f>AE32/AD32-1</f>
        <v>1.0620689655172417</v>
      </c>
      <c r="AG32" s="35">
        <f>AVERAGE(C32:AB32)</f>
        <v>1.8857692307692309</v>
      </c>
      <c r="AH32" s="32">
        <f>AC32*AG32</f>
        <v>1.8857692307692309</v>
      </c>
      <c r="AI32" s="12"/>
      <c r="AJ32" s="3"/>
      <c r="AK32" s="3"/>
    </row>
    <row r="33" spans="1:37" ht="30" customHeight="1" thickBot="1" x14ac:dyDescent="0.3">
      <c r="A33" s="68" t="s">
        <v>125</v>
      </c>
      <c r="B33" s="26" t="s">
        <v>40</v>
      </c>
      <c r="C33" s="87">
        <v>1.79</v>
      </c>
      <c r="D33" s="87">
        <v>2.75</v>
      </c>
      <c r="E33" s="88">
        <v>2.59</v>
      </c>
      <c r="F33" s="88">
        <v>1.49</v>
      </c>
      <c r="G33" s="88">
        <v>1.99</v>
      </c>
      <c r="H33" s="87">
        <v>1.89</v>
      </c>
      <c r="I33" s="87">
        <v>1.69</v>
      </c>
      <c r="J33" s="87">
        <v>2.29</v>
      </c>
      <c r="K33" s="88">
        <v>1.58</v>
      </c>
      <c r="L33" s="88">
        <v>1.69</v>
      </c>
      <c r="M33" s="88">
        <v>2.2799999999999998</v>
      </c>
      <c r="N33" s="88">
        <v>1.91</v>
      </c>
      <c r="O33" s="88">
        <v>2.4900000000000002</v>
      </c>
      <c r="P33" s="88">
        <v>2.15</v>
      </c>
      <c r="Q33" s="88">
        <v>2.65</v>
      </c>
      <c r="R33" s="87">
        <v>1.99</v>
      </c>
      <c r="S33" s="87">
        <v>1.39</v>
      </c>
      <c r="T33" s="88">
        <v>1.65</v>
      </c>
      <c r="U33" s="88">
        <v>2.89</v>
      </c>
      <c r="V33" s="87">
        <v>1.99</v>
      </c>
      <c r="W33" s="88">
        <v>1.69</v>
      </c>
      <c r="X33" s="87">
        <v>1.85</v>
      </c>
      <c r="Y33" s="53">
        <v>2.19</v>
      </c>
      <c r="Z33" s="88">
        <v>1.55</v>
      </c>
      <c r="AA33" s="88">
        <v>1.49</v>
      </c>
      <c r="AB33" s="88">
        <v>1.59</v>
      </c>
      <c r="AC33" s="60">
        <v>1</v>
      </c>
      <c r="AD33" s="130">
        <f>MIN(C33:AB33)</f>
        <v>1.39</v>
      </c>
      <c r="AE33" s="104">
        <f>MAX(C33:AB33)</f>
        <v>2.89</v>
      </c>
      <c r="AF33" s="107">
        <f>AE33/AD33-1</f>
        <v>1.0791366906474824</v>
      </c>
      <c r="AG33" s="36">
        <f>AVERAGE(C33:AB33)</f>
        <v>1.9807692307692311</v>
      </c>
      <c r="AH33" s="33">
        <f>AC33*AG33</f>
        <v>1.9807692307692311</v>
      </c>
      <c r="AI33" s="12"/>
      <c r="AJ33" s="3"/>
      <c r="AK33" s="3"/>
    </row>
    <row r="34" spans="1:37" ht="30" customHeight="1" thickBot="1" x14ac:dyDescent="0.3">
      <c r="A34" s="251" t="s">
        <v>44</v>
      </c>
      <c r="B34" s="252"/>
      <c r="C34" s="140">
        <f t="shared" ref="C34:R34" si="6">SUM(C30:C33)</f>
        <v>13.66</v>
      </c>
      <c r="D34" s="140">
        <f t="shared" si="6"/>
        <v>14.86</v>
      </c>
      <c r="E34" s="140">
        <f t="shared" si="6"/>
        <v>20.860000000000003</v>
      </c>
      <c r="F34" s="140">
        <f>SUM(F30:F33)</f>
        <v>13.9</v>
      </c>
      <c r="G34" s="140">
        <f t="shared" si="6"/>
        <v>11.56</v>
      </c>
      <c r="H34" s="140">
        <f>SUM(H30:H33)</f>
        <v>12.219999999999999</v>
      </c>
      <c r="I34" s="140">
        <f>SUM(I30:I33)</f>
        <v>12.659999999999998</v>
      </c>
      <c r="J34" s="140">
        <f t="shared" si="6"/>
        <v>13.96</v>
      </c>
      <c r="K34" s="140">
        <f>SUM(K30:K33)</f>
        <v>10.99</v>
      </c>
      <c r="L34" s="140">
        <f>SUM(L30:L33)</f>
        <v>13.219999999999999</v>
      </c>
      <c r="M34" s="140">
        <f>SUM(M30:M33)</f>
        <v>16.02</v>
      </c>
      <c r="N34" s="140">
        <f t="shared" si="6"/>
        <v>18.28</v>
      </c>
      <c r="O34" s="140">
        <f>SUM(O30:O33)</f>
        <v>17.440000000000001</v>
      </c>
      <c r="P34" s="140">
        <f>SUM(P30:P33)</f>
        <v>17.89</v>
      </c>
      <c r="Q34" s="140">
        <f t="shared" si="6"/>
        <v>16.28</v>
      </c>
      <c r="R34" s="140">
        <f t="shared" si="6"/>
        <v>13.96</v>
      </c>
      <c r="S34" s="140">
        <f>SUM(S30:S33)</f>
        <v>12.860000000000001</v>
      </c>
      <c r="T34" s="140">
        <f>SUM(T30:T33)</f>
        <v>10.930000000000001</v>
      </c>
      <c r="U34" s="140">
        <f t="shared" ref="U34:AB34" si="7">SUM(U30:U33)</f>
        <v>21.660000000000004</v>
      </c>
      <c r="V34" s="140">
        <f t="shared" si="7"/>
        <v>17.559999999999999</v>
      </c>
      <c r="W34" s="140">
        <f>SUM(W30:W33)</f>
        <v>14.459999999999999</v>
      </c>
      <c r="X34" s="140">
        <f>SUM(X30:X33)</f>
        <v>17.72</v>
      </c>
      <c r="Y34" s="140">
        <f t="shared" si="7"/>
        <v>18.860000000000003</v>
      </c>
      <c r="Z34" s="140">
        <f>SUM(Z30:Z33)</f>
        <v>10.92</v>
      </c>
      <c r="AA34" s="140">
        <f>SUM(AA30:AA33)</f>
        <v>15.86</v>
      </c>
      <c r="AB34" s="140">
        <f t="shared" si="7"/>
        <v>13.66</v>
      </c>
      <c r="AC34" s="253"/>
      <c r="AD34" s="253"/>
      <c r="AE34" s="253"/>
      <c r="AF34" s="253"/>
      <c r="AG34" s="254"/>
      <c r="AH34" s="141">
        <f>SUM(AH30:AH33)</f>
        <v>22.900000000000002</v>
      </c>
      <c r="AI34" s="12"/>
      <c r="AJ34" s="3"/>
      <c r="AK34" s="3"/>
    </row>
    <row r="35" spans="1:37" ht="30" customHeight="1" thickBot="1" x14ac:dyDescent="0.3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 x14ac:dyDescent="0.3">
      <c r="A36" s="259" t="s">
        <v>26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1"/>
      <c r="AI36" s="12"/>
      <c r="AJ36" s="3"/>
      <c r="AK36" s="3"/>
    </row>
    <row r="37" spans="1:37" ht="30" customHeight="1" thickBot="1" x14ac:dyDescent="0.3">
      <c r="A37" s="69" t="s">
        <v>70</v>
      </c>
      <c r="B37" s="24" t="s">
        <v>41</v>
      </c>
      <c r="C37" s="89">
        <v>9.99</v>
      </c>
      <c r="D37" s="89">
        <v>5.09</v>
      </c>
      <c r="E37" s="90">
        <v>4.59</v>
      </c>
      <c r="F37" s="90">
        <v>2.35</v>
      </c>
      <c r="G37" s="90">
        <v>6.59</v>
      </c>
      <c r="H37" s="89">
        <v>2.29</v>
      </c>
      <c r="I37" s="89">
        <v>3.29</v>
      </c>
      <c r="J37" s="89">
        <v>3.99</v>
      </c>
      <c r="K37" s="90">
        <v>2.65</v>
      </c>
      <c r="L37" s="90">
        <v>3.19</v>
      </c>
      <c r="M37" s="90">
        <v>10.88</v>
      </c>
      <c r="N37" s="90">
        <v>7.99</v>
      </c>
      <c r="O37" s="90">
        <v>3.98</v>
      </c>
      <c r="P37" s="90">
        <v>7.99</v>
      </c>
      <c r="Q37" s="90">
        <v>3.45</v>
      </c>
      <c r="R37" s="89">
        <v>2.69</v>
      </c>
      <c r="S37" s="89">
        <v>7.99</v>
      </c>
      <c r="T37" s="90">
        <v>2.36</v>
      </c>
      <c r="U37" s="90">
        <v>7.99</v>
      </c>
      <c r="V37" s="89">
        <v>7.49</v>
      </c>
      <c r="W37" s="89">
        <v>7.29</v>
      </c>
      <c r="X37" s="89">
        <v>5.49</v>
      </c>
      <c r="Y37" s="53">
        <v>3.99</v>
      </c>
      <c r="Z37" s="90">
        <v>3.49</v>
      </c>
      <c r="AA37" s="90">
        <v>2.69</v>
      </c>
      <c r="AB37" s="90">
        <v>2.99</v>
      </c>
      <c r="AC37" s="61">
        <v>2</v>
      </c>
      <c r="AD37" s="130">
        <f>MIN(C37:AB37)</f>
        <v>2.29</v>
      </c>
      <c r="AE37" s="104">
        <f>MAX(C37:AB37)</f>
        <v>10.88</v>
      </c>
      <c r="AF37" s="105">
        <f>AE37/AD37-1</f>
        <v>3.751091703056769</v>
      </c>
      <c r="AG37" s="34">
        <f>AVERAGE(C37:AB37)</f>
        <v>5.1065384615384612</v>
      </c>
      <c r="AH37" s="37">
        <f>AC37*AG37</f>
        <v>10.213076923076922</v>
      </c>
      <c r="AI37" s="12"/>
      <c r="AJ37" s="3"/>
      <c r="AK37" s="3"/>
    </row>
    <row r="38" spans="1:37" ht="30" customHeight="1" thickBot="1" x14ac:dyDescent="0.3">
      <c r="A38" s="67" t="s">
        <v>27</v>
      </c>
      <c r="B38" s="20" t="s">
        <v>73</v>
      </c>
      <c r="C38" s="53">
        <v>2.29</v>
      </c>
      <c r="D38" s="53">
        <v>2.39</v>
      </c>
      <c r="E38" s="86">
        <v>5.29</v>
      </c>
      <c r="F38" s="86">
        <v>1.85</v>
      </c>
      <c r="G38" s="86">
        <v>2.4900000000000002</v>
      </c>
      <c r="H38" s="53">
        <v>2.39</v>
      </c>
      <c r="I38" s="53">
        <v>2.4900000000000002</v>
      </c>
      <c r="J38" s="53">
        <v>2.59</v>
      </c>
      <c r="K38" s="86">
        <v>1.95</v>
      </c>
      <c r="L38" s="86">
        <v>2.79</v>
      </c>
      <c r="M38" s="86">
        <v>3.88</v>
      </c>
      <c r="N38" s="86">
        <v>3.39</v>
      </c>
      <c r="O38" s="86">
        <v>4.1900000000000004</v>
      </c>
      <c r="P38" s="86">
        <v>2.79</v>
      </c>
      <c r="Q38" s="86">
        <v>2.75</v>
      </c>
      <c r="R38" s="53">
        <v>2.59</v>
      </c>
      <c r="S38" s="53">
        <v>2.29</v>
      </c>
      <c r="T38" s="86">
        <v>1.99</v>
      </c>
      <c r="U38" s="86">
        <v>2.19</v>
      </c>
      <c r="V38" s="53">
        <v>2.79</v>
      </c>
      <c r="W38" s="53">
        <v>2.4900000000000002</v>
      </c>
      <c r="X38" s="53">
        <v>2.99</v>
      </c>
      <c r="Y38" s="53">
        <v>2.99</v>
      </c>
      <c r="Z38" s="86">
        <v>2.79</v>
      </c>
      <c r="AA38" s="86">
        <v>3.75</v>
      </c>
      <c r="AB38" s="86">
        <v>2.29</v>
      </c>
      <c r="AC38" s="58">
        <v>2</v>
      </c>
      <c r="AD38" s="131">
        <f>MIN(C38:AB38)</f>
        <v>1.85</v>
      </c>
      <c r="AE38" s="104">
        <f>MAX(C38:AB38)</f>
        <v>5.29</v>
      </c>
      <c r="AF38" s="106">
        <f>AE38/AD38-1</f>
        <v>1.8594594594594596</v>
      </c>
      <c r="AG38" s="35">
        <f>AVERAGE(C38:AB38)</f>
        <v>2.7949999999999999</v>
      </c>
      <c r="AH38" s="32">
        <f>AC38*AG38</f>
        <v>5.59</v>
      </c>
      <c r="AI38" s="12"/>
      <c r="AJ38" s="3"/>
      <c r="AK38" s="3"/>
    </row>
    <row r="39" spans="1:37" ht="30" customHeight="1" thickBot="1" x14ac:dyDescent="0.3">
      <c r="A39" s="67" t="s">
        <v>28</v>
      </c>
      <c r="B39" s="20" t="s">
        <v>74</v>
      </c>
      <c r="C39" s="53">
        <v>0.8</v>
      </c>
      <c r="D39" s="53">
        <v>2.23</v>
      </c>
      <c r="E39" s="86">
        <v>1.89</v>
      </c>
      <c r="F39" s="86">
        <v>1.49</v>
      </c>
      <c r="G39" s="86">
        <v>1.49</v>
      </c>
      <c r="H39" s="53">
        <v>1.49</v>
      </c>
      <c r="I39" s="53">
        <v>1.29</v>
      </c>
      <c r="J39" s="53">
        <v>1.69</v>
      </c>
      <c r="K39" s="86">
        <v>0.98</v>
      </c>
      <c r="L39" s="86">
        <v>1.69</v>
      </c>
      <c r="M39" s="86">
        <v>3.98</v>
      </c>
      <c r="N39" s="86">
        <v>2.29</v>
      </c>
      <c r="O39" s="86">
        <v>3.49</v>
      </c>
      <c r="P39" s="86">
        <v>2.09</v>
      </c>
      <c r="Q39" s="86">
        <v>0.99</v>
      </c>
      <c r="R39" s="53">
        <v>1.19</v>
      </c>
      <c r="S39" s="53">
        <v>2.4900000000000002</v>
      </c>
      <c r="T39" s="86">
        <v>1.39</v>
      </c>
      <c r="U39" s="86">
        <v>1.0900000000000001</v>
      </c>
      <c r="V39" s="53">
        <v>2.19</v>
      </c>
      <c r="W39" s="53">
        <v>1.89</v>
      </c>
      <c r="X39" s="53">
        <v>1.89</v>
      </c>
      <c r="Y39" s="53">
        <v>1.89</v>
      </c>
      <c r="Z39" s="86">
        <v>1.19</v>
      </c>
      <c r="AA39" s="53">
        <v>2.19</v>
      </c>
      <c r="AB39" s="53">
        <v>1.99</v>
      </c>
      <c r="AC39" s="58">
        <v>4</v>
      </c>
      <c r="AD39" s="131">
        <f>MIN(C39:AB39)</f>
        <v>0.8</v>
      </c>
      <c r="AE39" s="104">
        <f>MAX(C39:AB39)</f>
        <v>3.98</v>
      </c>
      <c r="AF39" s="106">
        <f>AE39/AD39-1</f>
        <v>3.9749999999999996</v>
      </c>
      <c r="AG39" s="35">
        <f>AVERAGE(C39:AB39)</f>
        <v>1.8180769230769229</v>
      </c>
      <c r="AH39" s="32">
        <f>AC39*AG39</f>
        <v>7.2723076923076917</v>
      </c>
      <c r="AI39" s="12"/>
      <c r="AJ39" s="3"/>
      <c r="AK39" s="3"/>
    </row>
    <row r="40" spans="1:37" ht="30" customHeight="1" thickBot="1" x14ac:dyDescent="0.3">
      <c r="A40" s="68" t="s">
        <v>35</v>
      </c>
      <c r="B40" s="25" t="s">
        <v>42</v>
      </c>
      <c r="C40" s="87">
        <v>2.79</v>
      </c>
      <c r="D40" s="87">
        <v>4.1900000000000004</v>
      </c>
      <c r="E40" s="88">
        <v>2.59</v>
      </c>
      <c r="F40" s="88">
        <v>7.95</v>
      </c>
      <c r="G40" s="88">
        <v>10.65</v>
      </c>
      <c r="H40" s="87">
        <v>3.95</v>
      </c>
      <c r="I40" s="87">
        <v>3.29</v>
      </c>
      <c r="J40" s="87">
        <v>3.79</v>
      </c>
      <c r="K40" s="88">
        <v>2.78</v>
      </c>
      <c r="L40" s="88">
        <v>2.69</v>
      </c>
      <c r="M40" s="88">
        <v>5.48</v>
      </c>
      <c r="N40" s="88">
        <v>5.59</v>
      </c>
      <c r="O40" s="88">
        <v>9.98</v>
      </c>
      <c r="P40" s="88">
        <v>5.49</v>
      </c>
      <c r="Q40" s="88">
        <v>6.99</v>
      </c>
      <c r="R40" s="87">
        <v>2.4900000000000002</v>
      </c>
      <c r="S40" s="87">
        <v>4.6900000000000004</v>
      </c>
      <c r="T40" s="88">
        <v>2.09</v>
      </c>
      <c r="U40" s="88">
        <v>4.99</v>
      </c>
      <c r="V40" s="87">
        <v>3.99</v>
      </c>
      <c r="W40" s="87">
        <v>4.3899999999999997</v>
      </c>
      <c r="X40" s="87">
        <v>4.49</v>
      </c>
      <c r="Y40" s="53">
        <v>2.69</v>
      </c>
      <c r="Z40" s="88">
        <v>2.59</v>
      </c>
      <c r="AA40" s="87">
        <v>3.15</v>
      </c>
      <c r="AB40" s="87">
        <v>2.4900000000000002</v>
      </c>
      <c r="AC40" s="60">
        <v>1</v>
      </c>
      <c r="AD40" s="132">
        <f>MIN(C40:AB40)</f>
        <v>2.09</v>
      </c>
      <c r="AE40" s="104">
        <f>MAX(C40:AB40)</f>
        <v>10.65</v>
      </c>
      <c r="AF40" s="107">
        <f>AE40/AD40-1</f>
        <v>4.0956937799043072</v>
      </c>
      <c r="AG40" s="36">
        <f>AVERAGE(C40:AB40)</f>
        <v>4.4711538461538458</v>
      </c>
      <c r="AH40" s="33">
        <f>AC40*AG40</f>
        <v>4.4711538461538458</v>
      </c>
      <c r="AI40" s="12"/>
      <c r="AJ40" s="3"/>
      <c r="AK40" s="3"/>
    </row>
    <row r="41" spans="1:37" ht="30" customHeight="1" thickBot="1" x14ac:dyDescent="0.3">
      <c r="A41" s="251" t="s">
        <v>44</v>
      </c>
      <c r="B41" s="252"/>
      <c r="C41" s="140">
        <f t="shared" ref="C41:AB41" si="8">SUM(C37:C40)</f>
        <v>15.870000000000001</v>
      </c>
      <c r="D41" s="140">
        <f t="shared" si="8"/>
        <v>13.900000000000002</v>
      </c>
      <c r="E41" s="140">
        <f t="shared" si="8"/>
        <v>14.36</v>
      </c>
      <c r="F41" s="140">
        <f>SUM(F37:F40)</f>
        <v>13.64</v>
      </c>
      <c r="G41" s="140">
        <f t="shared" si="8"/>
        <v>21.22</v>
      </c>
      <c r="H41" s="140">
        <f>SUM(H37:H40)</f>
        <v>10.120000000000001</v>
      </c>
      <c r="I41" s="140">
        <f>SUM(I37:I40)</f>
        <v>10.36</v>
      </c>
      <c r="J41" s="140">
        <f t="shared" si="8"/>
        <v>12.059999999999999</v>
      </c>
      <c r="K41" s="140">
        <f t="shared" ref="K41:P41" si="9">SUM(K37:K40)</f>
        <v>8.36</v>
      </c>
      <c r="L41" s="140">
        <f t="shared" si="9"/>
        <v>10.36</v>
      </c>
      <c r="M41" s="140">
        <f t="shared" si="9"/>
        <v>24.220000000000002</v>
      </c>
      <c r="N41" s="140">
        <f t="shared" si="9"/>
        <v>19.260000000000002</v>
      </c>
      <c r="O41" s="140">
        <f t="shared" si="9"/>
        <v>21.64</v>
      </c>
      <c r="P41" s="140">
        <f t="shared" si="9"/>
        <v>18.36</v>
      </c>
      <c r="Q41" s="140">
        <f t="shared" si="8"/>
        <v>14.18</v>
      </c>
      <c r="R41" s="140">
        <f t="shared" si="8"/>
        <v>8.9599999999999991</v>
      </c>
      <c r="S41" s="140">
        <f>SUM(S37:S40)</f>
        <v>17.46</v>
      </c>
      <c r="T41" s="140">
        <f t="shared" si="8"/>
        <v>7.8299999999999992</v>
      </c>
      <c r="U41" s="140">
        <f t="shared" si="8"/>
        <v>16.259999999999998</v>
      </c>
      <c r="V41" s="140">
        <f t="shared" si="8"/>
        <v>16.46</v>
      </c>
      <c r="W41" s="140">
        <f>SUM(W37:W40)</f>
        <v>16.060000000000002</v>
      </c>
      <c r="X41" s="140">
        <f t="shared" si="8"/>
        <v>14.860000000000001</v>
      </c>
      <c r="Y41" s="140">
        <f t="shared" si="8"/>
        <v>11.56</v>
      </c>
      <c r="Z41" s="140">
        <f>SUM(Z37:Z40)</f>
        <v>10.06</v>
      </c>
      <c r="AA41" s="140">
        <f t="shared" si="8"/>
        <v>11.78</v>
      </c>
      <c r="AB41" s="140">
        <f t="shared" si="8"/>
        <v>9.7600000000000016</v>
      </c>
      <c r="AC41" s="262"/>
      <c r="AD41" s="262"/>
      <c r="AE41" s="262"/>
      <c r="AF41" s="262"/>
      <c r="AG41" s="263"/>
      <c r="AH41" s="141">
        <f>SUM(AH37:AH40)</f>
        <v>27.546538461538461</v>
      </c>
      <c r="AI41" s="12"/>
      <c r="AJ41" s="3"/>
      <c r="AK41" s="3"/>
    </row>
    <row r="42" spans="1:37" ht="30" customHeight="1" thickBot="1" x14ac:dyDescent="0.3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 x14ac:dyDescent="0.3">
      <c r="A43" s="226" t="s">
        <v>45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1"/>
      <c r="AI43" s="12"/>
      <c r="AJ43" s="3"/>
      <c r="AK43" s="3"/>
    </row>
    <row r="44" spans="1:37" ht="33.75" customHeight="1" thickBot="1" x14ac:dyDescent="0.3">
      <c r="A44" s="222" t="s">
        <v>29</v>
      </c>
      <c r="B44" s="223"/>
      <c r="C44" s="142">
        <f t="shared" ref="C44:AB44" si="10">C27+C34+C41</f>
        <v>239.20999999999998</v>
      </c>
      <c r="D44" s="142">
        <f t="shared" si="10"/>
        <v>255.69000000000003</v>
      </c>
      <c r="E44" s="142">
        <f t="shared" si="10"/>
        <v>236.95</v>
      </c>
      <c r="F44" s="142">
        <f t="shared" si="10"/>
        <v>239.35999999999996</v>
      </c>
      <c r="G44" s="142">
        <f t="shared" si="10"/>
        <v>228.71000000000004</v>
      </c>
      <c r="H44" s="142">
        <f t="shared" si="10"/>
        <v>207.59000000000003</v>
      </c>
      <c r="I44" s="142">
        <f t="shared" si="10"/>
        <v>214.26</v>
      </c>
      <c r="J44" s="142">
        <f t="shared" si="10"/>
        <v>232.65</v>
      </c>
      <c r="K44" s="142">
        <f>K27+K34+K41</f>
        <v>210.44</v>
      </c>
      <c r="L44" s="142">
        <f t="shared" si="10"/>
        <v>223.95000000000005</v>
      </c>
      <c r="M44" s="142">
        <f t="shared" si="10"/>
        <v>254.01999999999998</v>
      </c>
      <c r="N44" s="142">
        <f t="shared" si="10"/>
        <v>305.08000000000004</v>
      </c>
      <c r="O44" s="142">
        <f t="shared" si="10"/>
        <v>214.13</v>
      </c>
      <c r="P44" s="142">
        <f t="shared" si="10"/>
        <v>277.2</v>
      </c>
      <c r="Q44" s="142">
        <f t="shared" si="10"/>
        <v>221.83000000000004</v>
      </c>
      <c r="R44" s="142">
        <f t="shared" si="10"/>
        <v>222.53000000000006</v>
      </c>
      <c r="S44" s="142">
        <f t="shared" si="10"/>
        <v>224.34000000000006</v>
      </c>
      <c r="T44" s="142">
        <f t="shared" si="10"/>
        <v>226.92000000000002</v>
      </c>
      <c r="U44" s="142">
        <f t="shared" si="10"/>
        <v>254.55999999999997</v>
      </c>
      <c r="V44" s="142">
        <f t="shared" si="10"/>
        <v>257.64000000000004</v>
      </c>
      <c r="W44" s="142">
        <f t="shared" si="10"/>
        <v>223.53000000000003</v>
      </c>
      <c r="X44" s="142">
        <f t="shared" si="10"/>
        <v>217.69000000000003</v>
      </c>
      <c r="Y44" s="142">
        <f t="shared" si="10"/>
        <v>237.14000000000004</v>
      </c>
      <c r="Z44" s="142">
        <f t="shared" si="10"/>
        <v>200.09</v>
      </c>
      <c r="AA44" s="142">
        <f t="shared" si="10"/>
        <v>246.61999999999998</v>
      </c>
      <c r="AB44" s="142">
        <f t="shared" si="10"/>
        <v>234.57</v>
      </c>
      <c r="AC44" s="224" t="s">
        <v>30</v>
      </c>
      <c r="AD44" s="224"/>
      <c r="AE44" s="224"/>
      <c r="AF44" s="224"/>
      <c r="AG44" s="225"/>
      <c r="AH44" s="143">
        <f>AH27+AH34+AH41</f>
        <v>668.54698461538453</v>
      </c>
      <c r="AI44" s="12"/>
      <c r="AJ44" s="3"/>
      <c r="AK44" s="3"/>
    </row>
    <row r="45" spans="1:37" ht="30" customHeight="1" thickBot="1" x14ac:dyDescent="0.3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 x14ac:dyDescent="0.3">
      <c r="A46" s="226" t="s">
        <v>141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8"/>
      <c r="AH46" s="109">
        <f>AH44*1/1518</f>
        <v>0.4404130333434681</v>
      </c>
      <c r="AI46" s="12"/>
      <c r="AJ46" s="3"/>
      <c r="AK46" s="3"/>
    </row>
    <row r="47" spans="1:37" ht="17.45" customHeight="1" thickBot="1" x14ac:dyDescent="0.3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 x14ac:dyDescent="0.3">
      <c r="A48" s="237" t="s">
        <v>82</v>
      </c>
      <c r="B48" s="238"/>
      <c r="C48" s="238"/>
      <c r="D48" s="23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899999999999999" customHeight="1" x14ac:dyDescent="0.25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 x14ac:dyDescent="0.25">
      <c r="A50" s="129" t="s">
        <v>86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149999999999999" customHeight="1" x14ac:dyDescent="0.25">
      <c r="A51" s="128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 x14ac:dyDescent="0.25">
      <c r="A52" s="15" t="s">
        <v>71</v>
      </c>
      <c r="B52" s="15"/>
      <c r="C52" s="15"/>
      <c r="D52" s="15"/>
      <c r="E52" s="15"/>
      <c r="F52" s="15"/>
      <c r="G52" s="15"/>
      <c r="H52" s="1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 x14ac:dyDescent="0.25">
      <c r="A53" s="15" t="s">
        <v>99</v>
      </c>
      <c r="B53" s="15"/>
      <c r="C53" s="15"/>
      <c r="D53" s="15"/>
      <c r="E53" s="15"/>
      <c r="F53" s="15"/>
      <c r="G53" s="15"/>
      <c r="H53" s="1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 x14ac:dyDescent="0.25">
      <c r="A54" s="15" t="s">
        <v>100</v>
      </c>
      <c r="B54" s="15"/>
      <c r="C54" s="15"/>
      <c r="D54" s="1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 x14ac:dyDescent="0.25">
      <c r="A55" s="15" t="s">
        <v>102</v>
      </c>
      <c r="B55" s="15"/>
      <c r="C55" s="15"/>
      <c r="D55" s="1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 x14ac:dyDescent="0.25">
      <c r="A56" s="15" t="s">
        <v>103</v>
      </c>
      <c r="B56" s="15"/>
      <c r="C56" s="15"/>
      <c r="D56" s="1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 x14ac:dyDescent="0.25">
      <c r="A57" s="15" t="s">
        <v>104</v>
      </c>
      <c r="B57" s="15"/>
      <c r="C57" s="15"/>
      <c r="D57" s="1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 x14ac:dyDescent="0.25">
      <c r="A58" s="30" t="s">
        <v>105</v>
      </c>
      <c r="B58" s="30"/>
      <c r="C58" s="30"/>
      <c r="D58" s="1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 x14ac:dyDescent="0.25">
      <c r="A59" s="15" t="s">
        <v>106</v>
      </c>
      <c r="B59" s="15"/>
      <c r="C59" s="15"/>
      <c r="D59" s="1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 x14ac:dyDescent="0.25">
      <c r="A60" s="15" t="s">
        <v>107</v>
      </c>
      <c r="B60" s="15"/>
      <c r="C60" s="15"/>
      <c r="D60" s="1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 x14ac:dyDescent="0.25">
      <c r="A61" s="15" t="s">
        <v>108</v>
      </c>
      <c r="B61" s="15"/>
      <c r="C61" s="15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 x14ac:dyDescent="0.25">
      <c r="A62" s="15" t="s">
        <v>109</v>
      </c>
      <c r="B62" s="15"/>
      <c r="C62" s="15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 x14ac:dyDescent="0.25">
      <c r="A63" s="15" t="s">
        <v>110</v>
      </c>
      <c r="B63" s="15"/>
      <c r="C63" s="15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 x14ac:dyDescent="0.25">
      <c r="A64" s="15" t="s">
        <v>135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 x14ac:dyDescent="0.25">
      <c r="A65" s="15" t="s">
        <v>111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 x14ac:dyDescent="0.25">
      <c r="A66" s="15" t="s">
        <v>148</v>
      </c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 x14ac:dyDescent="0.35">
      <c r="A67" s="15" t="s">
        <v>112</v>
      </c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30" customHeight="1" x14ac:dyDescent="0.35">
      <c r="A68" s="15" t="s">
        <v>139</v>
      </c>
      <c r="B68" s="15"/>
      <c r="C68" s="15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8"/>
      <c r="S68" s="48"/>
      <c r="T68" s="49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30" customHeight="1" x14ac:dyDescent="0.25">
      <c r="A69" s="30" t="s">
        <v>113</v>
      </c>
      <c r="B69" s="30"/>
      <c r="C69" s="30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0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0" customHeight="1" x14ac:dyDescent="0.25">
      <c r="A70" s="15" t="s">
        <v>114</v>
      </c>
      <c r="B70" s="15"/>
      <c r="C70" s="15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50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0" customHeight="1" x14ac:dyDescent="0.25">
      <c r="A71" s="15" t="s">
        <v>115</v>
      </c>
      <c r="B71" s="15"/>
      <c r="C71" s="15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0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0" customHeight="1" x14ac:dyDescent="0.25">
      <c r="A72" s="15" t="s">
        <v>116</v>
      </c>
      <c r="B72" s="15"/>
      <c r="C72" s="15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50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30" customHeight="1" x14ac:dyDescent="0.25">
      <c r="A73" s="30" t="s">
        <v>121</v>
      </c>
      <c r="B73" s="30"/>
      <c r="C73" s="30"/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50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30" customHeight="1" x14ac:dyDescent="0.25">
      <c r="A74" s="30" t="s">
        <v>117</v>
      </c>
      <c r="B74" s="30"/>
      <c r="C74" s="30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50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30" customHeight="1" x14ac:dyDescent="0.25">
      <c r="A75" s="30" t="s">
        <v>134</v>
      </c>
      <c r="B75" s="30"/>
      <c r="C75" s="30"/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50"/>
      <c r="AA75" s="51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30" customHeight="1" x14ac:dyDescent="0.25">
      <c r="A76" s="30" t="s">
        <v>132</v>
      </c>
      <c r="B76" s="30"/>
      <c r="C76" s="30"/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51"/>
      <c r="AA76" s="51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30" customHeight="1" x14ac:dyDescent="0.25">
      <c r="A77" s="15" t="s">
        <v>118</v>
      </c>
      <c r="B77" s="15"/>
      <c r="C77" s="15"/>
      <c r="D77" s="15"/>
      <c r="E77" s="15"/>
      <c r="F77" s="15"/>
      <c r="G77" s="15"/>
      <c r="H77" s="15"/>
      <c r="I77" s="1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44.25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50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50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.75" thickBo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7.5" customHeight="1" thickBot="1" x14ac:dyDescent="0.3">
      <c r="A81" s="229" t="s">
        <v>142</v>
      </c>
      <c r="B81" s="230"/>
      <c r="C81" s="230"/>
      <c r="D81" s="230"/>
      <c r="E81" s="230"/>
      <c r="F81" s="230"/>
      <c r="G81" s="230"/>
      <c r="H81" s="23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36" customHeight="1" x14ac:dyDescent="0.25">
      <c r="A82" s="144" t="s">
        <v>50</v>
      </c>
      <c r="B82" s="232" t="s">
        <v>52</v>
      </c>
      <c r="C82" s="233"/>
      <c r="D82" s="234" t="s">
        <v>143</v>
      </c>
      <c r="E82" s="235"/>
      <c r="F82" s="235"/>
      <c r="G82" s="235"/>
      <c r="H82" s="23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42" customHeight="1" x14ac:dyDescent="0.25">
      <c r="A83" s="71" t="s">
        <v>51</v>
      </c>
      <c r="B83" s="221">
        <v>668.55</v>
      </c>
      <c r="C83" s="221"/>
      <c r="D83" s="160">
        <f>B83*1/1518</f>
        <v>0.44041501976284581</v>
      </c>
      <c r="E83" s="160"/>
      <c r="F83" s="160"/>
      <c r="G83" s="160"/>
      <c r="H83" s="16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66.75" customHeight="1" x14ac:dyDescent="0.25">
      <c r="A84" s="62"/>
      <c r="B84" s="62"/>
      <c r="C84" s="62"/>
      <c r="D84" s="62"/>
      <c r="E84" s="62"/>
      <c r="F84" s="62"/>
      <c r="G84" s="62"/>
      <c r="H84" s="6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40.5" customHeight="1" x14ac:dyDescent="0.25">
      <c r="A85" s="203" t="s">
        <v>145</v>
      </c>
      <c r="B85" s="204"/>
      <c r="C85" s="204"/>
      <c r="D85" s="204"/>
      <c r="E85" s="204"/>
      <c r="F85" s="204"/>
      <c r="G85" s="204"/>
      <c r="H85" s="205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1.5" customHeight="1" x14ac:dyDescent="0.25">
      <c r="A86" s="207" t="s">
        <v>50</v>
      </c>
      <c r="B86" s="150" t="s">
        <v>137</v>
      </c>
      <c r="C86" s="108" t="s">
        <v>144</v>
      </c>
      <c r="D86" s="208" t="s">
        <v>6</v>
      </c>
      <c r="E86" s="208"/>
      <c r="F86" s="208"/>
      <c r="G86" s="208"/>
      <c r="H86" s="209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25.5" customHeight="1" x14ac:dyDescent="0.25">
      <c r="A87" s="207"/>
      <c r="B87" s="151">
        <v>2024</v>
      </c>
      <c r="C87" s="149">
        <v>2025</v>
      </c>
      <c r="D87" s="210"/>
      <c r="E87" s="210"/>
      <c r="F87" s="210"/>
      <c r="G87" s="210"/>
      <c r="H87" s="21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47.25" customHeight="1" x14ac:dyDescent="0.25">
      <c r="A88" s="71" t="s">
        <v>51</v>
      </c>
      <c r="B88" s="155">
        <v>662.99</v>
      </c>
      <c r="C88" s="155">
        <v>668.55</v>
      </c>
      <c r="D88" s="206">
        <f>C88/B88-1</f>
        <v>8.3862501696856384E-3</v>
      </c>
      <c r="E88" s="206"/>
      <c r="F88" s="206"/>
      <c r="G88" s="206"/>
      <c r="H88" s="20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 x14ac:dyDescent="0.25">
      <c r="A89" s="15"/>
      <c r="B89" s="52"/>
      <c r="C89" s="52"/>
      <c r="D89" s="29"/>
      <c r="E89" s="29"/>
      <c r="F89" s="29"/>
      <c r="G89" s="29"/>
      <c r="H89" s="2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30" customHeight="1" thickBot="1" x14ac:dyDescent="0.3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45" customHeight="1" thickBot="1" x14ac:dyDescent="0.3">
      <c r="A91" s="195" t="s">
        <v>146</v>
      </c>
      <c r="B91" s="196"/>
      <c r="C91" s="196"/>
      <c r="D91" s="197"/>
      <c r="E91" s="197"/>
      <c r="F91" s="197"/>
      <c r="G91" s="197"/>
      <c r="H91" s="19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2.25" customHeight="1" x14ac:dyDescent="0.25">
      <c r="A92" s="212" t="s">
        <v>0</v>
      </c>
      <c r="B92" s="213" t="s">
        <v>46</v>
      </c>
      <c r="C92" s="113" t="s">
        <v>137</v>
      </c>
      <c r="D92" s="113" t="s">
        <v>144</v>
      </c>
      <c r="E92" s="215" t="s">
        <v>6</v>
      </c>
      <c r="F92" s="216"/>
      <c r="G92" s="216"/>
      <c r="H92" s="21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18" customHeight="1" x14ac:dyDescent="0.25">
      <c r="A93" s="212"/>
      <c r="B93" s="214"/>
      <c r="C93" s="152">
        <v>2024</v>
      </c>
      <c r="D93" s="152">
        <v>2025</v>
      </c>
      <c r="E93" s="218"/>
      <c r="F93" s="219"/>
      <c r="G93" s="219"/>
      <c r="H93" s="22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 x14ac:dyDescent="0.25">
      <c r="A94" s="199" t="s">
        <v>3</v>
      </c>
      <c r="B94" s="200"/>
      <c r="C94" s="200"/>
      <c r="D94" s="200"/>
      <c r="E94" s="200"/>
      <c r="F94" s="200"/>
      <c r="G94" s="200"/>
      <c r="H94" s="20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 x14ac:dyDescent="0.3">
      <c r="A95" s="84" t="s">
        <v>7</v>
      </c>
      <c r="B95" s="38" t="s">
        <v>8</v>
      </c>
      <c r="C95" s="47">
        <v>4.8499999999999996</v>
      </c>
      <c r="D95" s="47">
        <f t="shared" ref="D95:D112" si="11">MIN(C8:AB8)</f>
        <v>4.49</v>
      </c>
      <c r="E95" s="202">
        <f>D95/C95-1</f>
        <v>-7.4226804123711188E-2</v>
      </c>
      <c r="F95" s="175"/>
      <c r="G95" s="175"/>
      <c r="H95" s="17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 x14ac:dyDescent="0.3">
      <c r="A96" s="72" t="s">
        <v>32</v>
      </c>
      <c r="B96" s="39" t="s">
        <v>8</v>
      </c>
      <c r="C96" s="47">
        <v>4.95</v>
      </c>
      <c r="D96" s="47">
        <f>MIN(C9:AB9)</f>
        <v>4.88</v>
      </c>
      <c r="E96" s="166">
        <f t="shared" ref="E96:E111" si="12">D96/C96-1</f>
        <v>-1.4141414141414232E-2</v>
      </c>
      <c r="F96" s="167"/>
      <c r="G96" s="167"/>
      <c r="H96" s="16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 x14ac:dyDescent="0.3">
      <c r="A97" s="72" t="s">
        <v>36</v>
      </c>
      <c r="B97" s="39" t="s">
        <v>8</v>
      </c>
      <c r="C97" s="47">
        <v>3.28</v>
      </c>
      <c r="D97" s="47">
        <f t="shared" si="11"/>
        <v>3.19</v>
      </c>
      <c r="E97" s="166">
        <f t="shared" si="12"/>
        <v>-2.7439024390243816E-2</v>
      </c>
      <c r="F97" s="167"/>
      <c r="G97" s="167"/>
      <c r="H97" s="16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 x14ac:dyDescent="0.3">
      <c r="A98" s="72" t="s">
        <v>9</v>
      </c>
      <c r="B98" s="39" t="s">
        <v>10</v>
      </c>
      <c r="C98" s="47">
        <v>8.99</v>
      </c>
      <c r="D98" s="47">
        <f t="shared" si="11"/>
        <v>10.98</v>
      </c>
      <c r="E98" s="166">
        <f t="shared" si="12"/>
        <v>0.22135706340378203</v>
      </c>
      <c r="F98" s="167"/>
      <c r="G98" s="167"/>
      <c r="H98" s="16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 x14ac:dyDescent="0.3">
      <c r="A99" s="72" t="s">
        <v>69</v>
      </c>
      <c r="B99" s="40" t="s">
        <v>8</v>
      </c>
      <c r="C99" s="47">
        <v>2.99</v>
      </c>
      <c r="D99" s="47">
        <f t="shared" si="11"/>
        <v>2.99</v>
      </c>
      <c r="E99" s="166">
        <f t="shared" si="12"/>
        <v>0</v>
      </c>
      <c r="F99" s="167"/>
      <c r="G99" s="167"/>
      <c r="H99" s="16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 x14ac:dyDescent="0.3">
      <c r="A100" s="72" t="s">
        <v>53</v>
      </c>
      <c r="B100" s="40" t="s">
        <v>31</v>
      </c>
      <c r="C100" s="47">
        <v>1.1499999999999999</v>
      </c>
      <c r="D100" s="47">
        <f t="shared" si="11"/>
        <v>1.1499999999999999</v>
      </c>
      <c r="E100" s="166">
        <f t="shared" si="12"/>
        <v>0</v>
      </c>
      <c r="F100" s="167"/>
      <c r="G100" s="167"/>
      <c r="H100" s="16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 x14ac:dyDescent="0.3">
      <c r="A101" s="72" t="s">
        <v>12</v>
      </c>
      <c r="B101" s="40" t="s">
        <v>8</v>
      </c>
      <c r="C101" s="47">
        <v>2.99</v>
      </c>
      <c r="D101" s="47">
        <f t="shared" si="11"/>
        <v>2.99</v>
      </c>
      <c r="E101" s="166">
        <f>D101/C101-1</f>
        <v>0</v>
      </c>
      <c r="F101" s="167"/>
      <c r="G101" s="167"/>
      <c r="H101" s="16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 x14ac:dyDescent="0.3">
      <c r="A102" s="72" t="s">
        <v>13</v>
      </c>
      <c r="B102" s="40" t="s">
        <v>8</v>
      </c>
      <c r="C102" s="47">
        <v>1.69</v>
      </c>
      <c r="D102" s="47">
        <f t="shared" si="11"/>
        <v>1.79</v>
      </c>
      <c r="E102" s="166">
        <f t="shared" si="12"/>
        <v>5.9171597633136175E-2</v>
      </c>
      <c r="F102" s="167"/>
      <c r="G102" s="167"/>
      <c r="H102" s="16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 x14ac:dyDescent="0.3">
      <c r="A103" s="72" t="s">
        <v>80</v>
      </c>
      <c r="B103" s="40" t="s">
        <v>59</v>
      </c>
      <c r="C103" s="47">
        <v>12.99</v>
      </c>
      <c r="D103" s="47">
        <f t="shared" si="11"/>
        <v>12.99</v>
      </c>
      <c r="E103" s="166">
        <f t="shared" si="12"/>
        <v>0</v>
      </c>
      <c r="F103" s="167"/>
      <c r="G103" s="167"/>
      <c r="H103" s="16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 x14ac:dyDescent="0.3">
      <c r="A104" s="72" t="s">
        <v>14</v>
      </c>
      <c r="B104" s="40" t="s">
        <v>8</v>
      </c>
      <c r="C104" s="47">
        <v>22.8</v>
      </c>
      <c r="D104" s="47">
        <f t="shared" si="11"/>
        <v>22.99</v>
      </c>
      <c r="E104" s="166">
        <f t="shared" si="12"/>
        <v>8.3333333333333037E-3</v>
      </c>
      <c r="F104" s="167"/>
      <c r="G104" s="167"/>
      <c r="H104" s="16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 x14ac:dyDescent="0.3">
      <c r="A105" s="72" t="s">
        <v>15</v>
      </c>
      <c r="B105" s="40" t="s">
        <v>16</v>
      </c>
      <c r="C105" s="47">
        <v>8.48</v>
      </c>
      <c r="D105" s="47">
        <f t="shared" si="11"/>
        <v>8.15</v>
      </c>
      <c r="E105" s="166">
        <f t="shared" si="12"/>
        <v>-3.8915094339622702E-2</v>
      </c>
      <c r="F105" s="167"/>
      <c r="G105" s="167"/>
      <c r="H105" s="16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 x14ac:dyDescent="0.3">
      <c r="A106" s="72" t="s">
        <v>17</v>
      </c>
      <c r="B106" s="40" t="s">
        <v>18</v>
      </c>
      <c r="C106" s="47">
        <v>5.98</v>
      </c>
      <c r="D106" s="47">
        <f t="shared" si="11"/>
        <v>5.99</v>
      </c>
      <c r="E106" s="166">
        <f t="shared" si="12"/>
        <v>1.6722408026754731E-3</v>
      </c>
      <c r="F106" s="167"/>
      <c r="G106" s="167"/>
      <c r="H106" s="16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 x14ac:dyDescent="0.3">
      <c r="A107" s="72" t="s">
        <v>19</v>
      </c>
      <c r="B107" s="40" t="s">
        <v>77</v>
      </c>
      <c r="C107" s="47">
        <v>1.98</v>
      </c>
      <c r="D107" s="47">
        <f t="shared" si="11"/>
        <v>1.89</v>
      </c>
      <c r="E107" s="166">
        <f t="shared" si="12"/>
        <v>-4.5454545454545525E-2</v>
      </c>
      <c r="F107" s="167"/>
      <c r="G107" s="167"/>
      <c r="H107" s="16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 x14ac:dyDescent="0.3">
      <c r="A108" s="72" t="s">
        <v>43</v>
      </c>
      <c r="B108" s="40" t="s">
        <v>66</v>
      </c>
      <c r="C108" s="47">
        <v>3.68</v>
      </c>
      <c r="D108" s="47">
        <f t="shared" si="11"/>
        <v>3.99</v>
      </c>
      <c r="E108" s="166">
        <f t="shared" si="12"/>
        <v>8.4239130434782705E-2</v>
      </c>
      <c r="F108" s="167"/>
      <c r="G108" s="167"/>
      <c r="H108" s="16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 x14ac:dyDescent="0.3">
      <c r="A109" s="72" t="s">
        <v>20</v>
      </c>
      <c r="B109" s="40" t="s">
        <v>8</v>
      </c>
      <c r="C109" s="47">
        <v>29.98</v>
      </c>
      <c r="D109" s="47">
        <f t="shared" si="11"/>
        <v>25.98</v>
      </c>
      <c r="E109" s="166">
        <f t="shared" si="12"/>
        <v>-0.13342228152101399</v>
      </c>
      <c r="F109" s="167"/>
      <c r="G109" s="167"/>
      <c r="H109" s="16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 x14ac:dyDescent="0.3">
      <c r="A110" s="73" t="s">
        <v>33</v>
      </c>
      <c r="B110" s="40" t="s">
        <v>8</v>
      </c>
      <c r="C110" s="47">
        <v>20.99</v>
      </c>
      <c r="D110" s="47">
        <f t="shared" si="11"/>
        <v>18.899999999999999</v>
      </c>
      <c r="E110" s="166">
        <f t="shared" si="12"/>
        <v>-9.9571224392567936E-2</v>
      </c>
      <c r="F110" s="167"/>
      <c r="G110" s="167"/>
      <c r="H110" s="16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 x14ac:dyDescent="0.3">
      <c r="A111" s="72" t="s">
        <v>34</v>
      </c>
      <c r="B111" s="40" t="s">
        <v>8</v>
      </c>
      <c r="C111" s="47">
        <v>6.99</v>
      </c>
      <c r="D111" s="47">
        <f t="shared" si="11"/>
        <v>7.99</v>
      </c>
      <c r="E111" s="166">
        <f t="shared" si="12"/>
        <v>0.14306151645207432</v>
      </c>
      <c r="F111" s="167"/>
      <c r="G111" s="167"/>
      <c r="H111" s="16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 x14ac:dyDescent="0.3">
      <c r="A112" s="72" t="s">
        <v>119</v>
      </c>
      <c r="B112" s="40" t="s">
        <v>8</v>
      </c>
      <c r="C112" s="47">
        <v>8.99</v>
      </c>
      <c r="D112" s="47">
        <f t="shared" si="11"/>
        <v>8.99</v>
      </c>
      <c r="E112" s="166">
        <f>D112/C112-1</f>
        <v>0</v>
      </c>
      <c r="F112" s="167"/>
      <c r="G112" s="167"/>
      <c r="H112" s="16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thickBot="1" x14ac:dyDescent="0.3">
      <c r="A113" s="74" t="s">
        <v>123</v>
      </c>
      <c r="B113" s="41" t="s">
        <v>8</v>
      </c>
      <c r="C113" s="47">
        <v>1.99</v>
      </c>
      <c r="D113" s="47">
        <f>MIN(C26:AB26)</f>
        <v>2.99</v>
      </c>
      <c r="E113" s="166">
        <f>D113/C113-1</f>
        <v>0.50251256281407053</v>
      </c>
      <c r="F113" s="167"/>
      <c r="G113" s="167"/>
      <c r="H113" s="16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30" customHeight="1" thickBot="1" x14ac:dyDescent="0.3">
      <c r="A114" s="192" t="s">
        <v>21</v>
      </c>
      <c r="B114" s="193"/>
      <c r="C114" s="193"/>
      <c r="D114" s="193"/>
      <c r="E114" s="193"/>
      <c r="F114" s="193"/>
      <c r="G114" s="193"/>
      <c r="H114" s="19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0" customHeight="1" thickBot="1" x14ac:dyDescent="0.3">
      <c r="A115" s="75" t="s">
        <v>22</v>
      </c>
      <c r="B115" s="42" t="s">
        <v>54</v>
      </c>
      <c r="C115" s="47">
        <v>1.35</v>
      </c>
      <c r="D115" s="47">
        <f>MIN(C30:AB30)</f>
        <v>1.0900000000000001</v>
      </c>
      <c r="E115" s="166">
        <f>D115/C115-1</f>
        <v>-0.19259259259259254</v>
      </c>
      <c r="F115" s="167"/>
      <c r="G115" s="167"/>
      <c r="H115" s="16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30" customHeight="1" thickBot="1" x14ac:dyDescent="0.3">
      <c r="A116" s="76" t="s">
        <v>23</v>
      </c>
      <c r="B116" s="43" t="s">
        <v>55</v>
      </c>
      <c r="C116" s="47">
        <v>5.89</v>
      </c>
      <c r="D116" s="47">
        <f>MIN(C31:AB31)</f>
        <v>5.45</v>
      </c>
      <c r="E116" s="166">
        <f>D116/C116-1</f>
        <v>-7.4702886247877687E-2</v>
      </c>
      <c r="F116" s="167"/>
      <c r="G116" s="167"/>
      <c r="H116" s="16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30" customHeight="1" thickBot="1" x14ac:dyDescent="0.3">
      <c r="A117" s="76" t="s">
        <v>24</v>
      </c>
      <c r="B117" s="43" t="s">
        <v>25</v>
      </c>
      <c r="C117" s="47">
        <v>1.49</v>
      </c>
      <c r="D117" s="47">
        <f>MIN(C32:AB32)</f>
        <v>1.45</v>
      </c>
      <c r="E117" s="166">
        <f>D117/C117-1</f>
        <v>-2.684563758389269E-2</v>
      </c>
      <c r="F117" s="167"/>
      <c r="G117" s="167"/>
      <c r="H117" s="16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0" customHeight="1" thickBot="1" x14ac:dyDescent="0.3">
      <c r="A118" s="77" t="s">
        <v>125</v>
      </c>
      <c r="B118" s="44" t="s">
        <v>56</v>
      </c>
      <c r="C118" s="47">
        <v>1.19</v>
      </c>
      <c r="D118" s="47">
        <f>MIN(C33:AB33)</f>
        <v>1.39</v>
      </c>
      <c r="E118" s="166">
        <f>D118/C118-1</f>
        <v>0.16806722689075637</v>
      </c>
      <c r="F118" s="167"/>
      <c r="G118" s="167"/>
      <c r="H118" s="16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30" customHeight="1" thickBot="1" x14ac:dyDescent="0.3">
      <c r="A119" s="192" t="s">
        <v>26</v>
      </c>
      <c r="B119" s="193"/>
      <c r="C119" s="193"/>
      <c r="D119" s="193"/>
      <c r="E119" s="193"/>
      <c r="F119" s="193"/>
      <c r="G119" s="193"/>
      <c r="H119" s="19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thickBot="1" x14ac:dyDescent="0.3">
      <c r="A120" s="75" t="s">
        <v>70</v>
      </c>
      <c r="B120" s="45" t="s">
        <v>57</v>
      </c>
      <c r="C120" s="47">
        <v>2.36</v>
      </c>
      <c r="D120" s="47">
        <f>MIN(C37:AB37)</f>
        <v>2.29</v>
      </c>
      <c r="E120" s="166">
        <f>D120/C120-1</f>
        <v>-2.9661016949152463E-2</v>
      </c>
      <c r="F120" s="167"/>
      <c r="G120" s="167"/>
      <c r="H120" s="16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thickBot="1" x14ac:dyDescent="0.3">
      <c r="A121" s="76" t="s">
        <v>27</v>
      </c>
      <c r="B121" s="40" t="s">
        <v>75</v>
      </c>
      <c r="C121" s="47">
        <v>1.79</v>
      </c>
      <c r="D121" s="47">
        <f>MIN(C38:AB38)</f>
        <v>1.85</v>
      </c>
      <c r="E121" s="166">
        <f>D121/C121-1</f>
        <v>3.3519553072625774E-2</v>
      </c>
      <c r="F121" s="167"/>
      <c r="G121" s="167"/>
      <c r="H121" s="16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 thickBot="1" x14ac:dyDescent="0.3">
      <c r="A122" s="76" t="s">
        <v>28</v>
      </c>
      <c r="B122" s="40" t="s">
        <v>75</v>
      </c>
      <c r="C122" s="47">
        <v>0.89</v>
      </c>
      <c r="D122" s="47">
        <f>MIN(C39:AB39)</f>
        <v>0.8</v>
      </c>
      <c r="E122" s="166">
        <f>D122/C122-1</f>
        <v>-0.10112359550561789</v>
      </c>
      <c r="F122" s="167"/>
      <c r="G122" s="167"/>
      <c r="H122" s="16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30" customHeight="1" thickBot="1" x14ac:dyDescent="0.3">
      <c r="A123" s="77" t="s">
        <v>35</v>
      </c>
      <c r="B123" s="46" t="s">
        <v>58</v>
      </c>
      <c r="C123" s="47">
        <v>2.09</v>
      </c>
      <c r="D123" s="47">
        <f>MIN(C40:AB40)</f>
        <v>2.09</v>
      </c>
      <c r="E123" s="166">
        <f>D123/C123-1</f>
        <v>0</v>
      </c>
      <c r="F123" s="167"/>
      <c r="G123" s="167"/>
      <c r="H123" s="16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0" customHeight="1" x14ac:dyDescent="0.25">
      <c r="A124" s="30"/>
      <c r="B124" s="17"/>
      <c r="C124" s="52"/>
      <c r="D124" s="52"/>
      <c r="E124" s="29"/>
      <c r="F124" s="29"/>
      <c r="G124" s="29"/>
      <c r="H124" s="2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70.5" customHeight="1" thickBot="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6.75" customHeight="1" thickBot="1" x14ac:dyDescent="0.3">
      <c r="A126" s="177" t="s">
        <v>147</v>
      </c>
      <c r="B126" s="178"/>
      <c r="C126" s="179"/>
      <c r="D126" s="179"/>
      <c r="E126" s="179"/>
      <c r="F126" s="179"/>
      <c r="G126" s="179"/>
      <c r="H126" s="18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7.5" customHeight="1" x14ac:dyDescent="0.25">
      <c r="A127" s="189" t="s">
        <v>0</v>
      </c>
      <c r="B127" s="189" t="s">
        <v>46</v>
      </c>
      <c r="C127" s="153" t="s">
        <v>137</v>
      </c>
      <c r="D127" s="145" t="s">
        <v>144</v>
      </c>
      <c r="E127" s="190" t="s">
        <v>6</v>
      </c>
      <c r="F127" s="190"/>
      <c r="G127" s="190"/>
      <c r="H127" s="19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23.25" customHeight="1" x14ac:dyDescent="0.25">
      <c r="A128" s="189"/>
      <c r="B128" s="189"/>
      <c r="C128" s="154">
        <v>2024</v>
      </c>
      <c r="D128" s="156">
        <v>2025</v>
      </c>
      <c r="E128" s="191"/>
      <c r="F128" s="191"/>
      <c r="G128" s="191"/>
      <c r="H128" s="19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30" customHeight="1" x14ac:dyDescent="0.25">
      <c r="A129" s="181" t="s">
        <v>3</v>
      </c>
      <c r="B129" s="182"/>
      <c r="C129" s="182"/>
      <c r="D129" s="182"/>
      <c r="E129" s="182"/>
      <c r="F129" s="182"/>
      <c r="G129" s="182"/>
      <c r="H129" s="18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 x14ac:dyDescent="0.3">
      <c r="A130" s="99" t="s">
        <v>7</v>
      </c>
      <c r="B130" s="100" t="s">
        <v>8</v>
      </c>
      <c r="C130" s="86">
        <v>7.98</v>
      </c>
      <c r="D130" s="86">
        <f t="shared" ref="D130:D144" si="13">MAX(C8:AB8)</f>
        <v>7.09</v>
      </c>
      <c r="E130" s="184">
        <f>D130/C130-1</f>
        <v>-0.11152882205513792</v>
      </c>
      <c r="F130" s="184"/>
      <c r="G130" s="184"/>
      <c r="H130" s="18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0" customHeight="1" thickBot="1" x14ac:dyDescent="0.3">
      <c r="A131" s="101" t="s">
        <v>32</v>
      </c>
      <c r="B131" s="39" t="s">
        <v>8</v>
      </c>
      <c r="C131" s="53">
        <v>9.3800000000000008</v>
      </c>
      <c r="D131" s="53">
        <f t="shared" si="13"/>
        <v>7.99</v>
      </c>
      <c r="E131" s="167">
        <f t="shared" ref="E131:E147" si="14">D131/C131-1</f>
        <v>-0.14818763326226014</v>
      </c>
      <c r="F131" s="167"/>
      <c r="G131" s="167"/>
      <c r="H131" s="18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 x14ac:dyDescent="0.25">
      <c r="A132" s="102" t="s">
        <v>36</v>
      </c>
      <c r="B132" s="103" t="s">
        <v>8</v>
      </c>
      <c r="C132" s="53">
        <v>5.39</v>
      </c>
      <c r="D132" s="53">
        <f t="shared" si="13"/>
        <v>5.29</v>
      </c>
      <c r="E132" s="187">
        <f t="shared" si="14"/>
        <v>-1.8552875695732829E-2</v>
      </c>
      <c r="F132" s="187"/>
      <c r="G132" s="187"/>
      <c r="H132" s="18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 x14ac:dyDescent="0.3">
      <c r="A133" s="84" t="s">
        <v>9</v>
      </c>
      <c r="B133" s="38" t="s">
        <v>10</v>
      </c>
      <c r="C133" s="21">
        <v>14.58</v>
      </c>
      <c r="D133" s="21">
        <f t="shared" si="13"/>
        <v>14.85</v>
      </c>
      <c r="E133" s="175">
        <f t="shared" si="14"/>
        <v>1.8518518518518379E-2</v>
      </c>
      <c r="F133" s="175"/>
      <c r="G133" s="175"/>
      <c r="H133" s="17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 x14ac:dyDescent="0.3">
      <c r="A134" s="72" t="s">
        <v>69</v>
      </c>
      <c r="B134" s="40" t="s">
        <v>8</v>
      </c>
      <c r="C134" s="53">
        <v>8.19</v>
      </c>
      <c r="D134" s="53">
        <f t="shared" si="13"/>
        <v>9.2899999999999991</v>
      </c>
      <c r="E134" s="167">
        <f t="shared" si="14"/>
        <v>0.13431013431013428</v>
      </c>
      <c r="F134" s="167"/>
      <c r="G134" s="167"/>
      <c r="H134" s="16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 x14ac:dyDescent="0.3">
      <c r="A135" s="72" t="s">
        <v>53</v>
      </c>
      <c r="B135" s="40" t="s">
        <v>31</v>
      </c>
      <c r="C135" s="53">
        <v>1.99</v>
      </c>
      <c r="D135" s="53">
        <f t="shared" si="13"/>
        <v>2.15</v>
      </c>
      <c r="E135" s="167">
        <f t="shared" si="14"/>
        <v>8.040201005025116E-2</v>
      </c>
      <c r="F135" s="167"/>
      <c r="G135" s="167"/>
      <c r="H135" s="16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 x14ac:dyDescent="0.3">
      <c r="A136" s="72" t="s">
        <v>12</v>
      </c>
      <c r="B136" s="40" t="s">
        <v>8</v>
      </c>
      <c r="C136" s="53">
        <v>9.99</v>
      </c>
      <c r="D136" s="53">
        <f t="shared" si="13"/>
        <v>9.99</v>
      </c>
      <c r="E136" s="167">
        <f t="shared" si="14"/>
        <v>0</v>
      </c>
      <c r="F136" s="167"/>
      <c r="G136" s="167"/>
      <c r="H136" s="16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30" customHeight="1" thickBot="1" x14ac:dyDescent="0.3">
      <c r="A137" s="72" t="s">
        <v>13</v>
      </c>
      <c r="B137" s="40" t="s">
        <v>8</v>
      </c>
      <c r="C137" s="53">
        <v>5.29</v>
      </c>
      <c r="D137" s="53">
        <f t="shared" si="13"/>
        <v>5.99</v>
      </c>
      <c r="E137" s="167">
        <f t="shared" si="14"/>
        <v>0.13232514177693755</v>
      </c>
      <c r="F137" s="167"/>
      <c r="G137" s="167"/>
      <c r="H137" s="16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 x14ac:dyDescent="0.3">
      <c r="A138" s="72" t="s">
        <v>81</v>
      </c>
      <c r="B138" s="40" t="s">
        <v>59</v>
      </c>
      <c r="C138" s="53">
        <v>23.5</v>
      </c>
      <c r="D138" s="53">
        <f t="shared" si="13"/>
        <v>20.5</v>
      </c>
      <c r="E138" s="167">
        <f t="shared" si="14"/>
        <v>-0.12765957446808507</v>
      </c>
      <c r="F138" s="167"/>
      <c r="G138" s="167"/>
      <c r="H138" s="16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 x14ac:dyDescent="0.3">
      <c r="A139" s="72" t="s">
        <v>14</v>
      </c>
      <c r="B139" s="40" t="s">
        <v>8</v>
      </c>
      <c r="C139" s="53">
        <v>44.5</v>
      </c>
      <c r="D139" s="53">
        <f t="shared" si="13"/>
        <v>39.99</v>
      </c>
      <c r="E139" s="167">
        <f t="shared" si="14"/>
        <v>-0.10134831460674154</v>
      </c>
      <c r="F139" s="167"/>
      <c r="G139" s="167"/>
      <c r="H139" s="168"/>
      <c r="I139" s="6"/>
      <c r="J139" s="5"/>
      <c r="K139" s="5"/>
      <c r="L139" s="5"/>
      <c r="M139" s="5"/>
      <c r="N139" s="5"/>
      <c r="O139" s="5"/>
      <c r="P139" s="5"/>
      <c r="Q139" s="5"/>
      <c r="R139" s="6"/>
      <c r="S139" s="6"/>
      <c r="T139" s="6"/>
      <c r="U139" s="7"/>
      <c r="V139" s="4"/>
      <c r="W139" s="4"/>
      <c r="X139" s="4"/>
      <c r="Y139" s="3"/>
      <c r="Z139" s="9"/>
      <c r="AA139" s="9"/>
      <c r="AB139" s="10"/>
      <c r="AC139" s="8"/>
      <c r="AD139" s="8"/>
      <c r="AE139" s="2"/>
      <c r="AF139" s="3"/>
      <c r="AG139" s="3"/>
      <c r="AH139" s="3"/>
      <c r="AI139" s="3"/>
      <c r="AJ139" s="3"/>
      <c r="AK139" s="3"/>
    </row>
    <row r="140" spans="1:37" ht="30" customHeight="1" thickBot="1" x14ac:dyDescent="0.3">
      <c r="A140" s="72" t="s">
        <v>15</v>
      </c>
      <c r="B140" s="40" t="s">
        <v>16</v>
      </c>
      <c r="C140" s="53">
        <v>11.68</v>
      </c>
      <c r="D140" s="53">
        <f t="shared" si="13"/>
        <v>11.98</v>
      </c>
      <c r="E140" s="167">
        <f t="shared" si="14"/>
        <v>2.5684931506849473E-2</v>
      </c>
      <c r="F140" s="167"/>
      <c r="G140" s="167"/>
      <c r="H140" s="16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4"/>
      <c r="W140" s="4"/>
      <c r="X140" s="4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 x14ac:dyDescent="0.3">
      <c r="A141" s="72" t="s">
        <v>17</v>
      </c>
      <c r="B141" s="40" t="s">
        <v>18</v>
      </c>
      <c r="C141" s="53">
        <v>8.48</v>
      </c>
      <c r="D141" s="53">
        <f t="shared" si="13"/>
        <v>8.48</v>
      </c>
      <c r="E141" s="167">
        <f t="shared" si="14"/>
        <v>0</v>
      </c>
      <c r="F141" s="167"/>
      <c r="G141" s="167"/>
      <c r="H141" s="168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thickBot="1" x14ac:dyDescent="0.3">
      <c r="A142" s="72" t="s">
        <v>19</v>
      </c>
      <c r="B142" s="40" t="s">
        <v>77</v>
      </c>
      <c r="C142" s="53">
        <v>3.78</v>
      </c>
      <c r="D142" s="53">
        <f t="shared" si="13"/>
        <v>3.78</v>
      </c>
      <c r="E142" s="167">
        <f t="shared" si="14"/>
        <v>0</v>
      </c>
      <c r="F142" s="167"/>
      <c r="G142" s="167"/>
      <c r="H142" s="168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3"/>
      <c r="AA142" s="3"/>
      <c r="AB142" s="11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thickBot="1" x14ac:dyDescent="0.3">
      <c r="A143" s="72" t="s">
        <v>43</v>
      </c>
      <c r="B143" s="40" t="s">
        <v>67</v>
      </c>
      <c r="C143" s="53">
        <v>6.35</v>
      </c>
      <c r="D143" s="53">
        <f t="shared" si="13"/>
        <v>6.09</v>
      </c>
      <c r="E143" s="167">
        <f t="shared" si="14"/>
        <v>-4.0944881889763751E-2</v>
      </c>
      <c r="F143" s="167"/>
      <c r="G143" s="167"/>
      <c r="H143" s="168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thickBot="1" x14ac:dyDescent="0.3">
      <c r="A144" s="72" t="s">
        <v>20</v>
      </c>
      <c r="B144" s="40" t="s">
        <v>8</v>
      </c>
      <c r="C144" s="53">
        <v>52.23</v>
      </c>
      <c r="D144" s="53">
        <f t="shared" si="13"/>
        <v>52.99</v>
      </c>
      <c r="E144" s="167">
        <f t="shared" si="14"/>
        <v>1.4551024315527572E-2</v>
      </c>
      <c r="F144" s="167"/>
      <c r="G144" s="167"/>
      <c r="H144" s="168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thickBot="1" x14ac:dyDescent="0.3">
      <c r="A145" s="73" t="s">
        <v>33</v>
      </c>
      <c r="B145" s="40" t="s">
        <v>8</v>
      </c>
      <c r="C145" s="53">
        <v>42.99</v>
      </c>
      <c r="D145" s="53">
        <f>MAX(C23:AB23)</f>
        <v>42.9</v>
      </c>
      <c r="E145" s="167">
        <f t="shared" si="14"/>
        <v>-2.0935101186323468E-3</v>
      </c>
      <c r="F145" s="167"/>
      <c r="G145" s="167"/>
      <c r="H145" s="168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thickBot="1" x14ac:dyDescent="0.3">
      <c r="A146" s="72" t="s">
        <v>122</v>
      </c>
      <c r="B146" s="40" t="s">
        <v>8</v>
      </c>
      <c r="C146" s="53">
        <v>13.99</v>
      </c>
      <c r="D146" s="53">
        <f>MAX(C24:AB24)</f>
        <v>16.59</v>
      </c>
      <c r="E146" s="167">
        <f>D146/C146-1</f>
        <v>0.1858470335954252</v>
      </c>
      <c r="F146" s="167"/>
      <c r="G146" s="167"/>
      <c r="H146" s="168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thickBot="1" x14ac:dyDescent="0.3">
      <c r="A147" s="72" t="s">
        <v>119</v>
      </c>
      <c r="B147" s="40" t="s">
        <v>8</v>
      </c>
      <c r="C147" s="53">
        <v>18.59</v>
      </c>
      <c r="D147" s="53">
        <f>MAX(C25:AB25)</f>
        <v>18</v>
      </c>
      <c r="E147" s="157">
        <f t="shared" si="14"/>
        <v>-3.1737493275954765E-2</v>
      </c>
      <c r="F147" s="158"/>
      <c r="G147" s="158"/>
      <c r="H147" s="159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30" customHeight="1" thickBot="1" x14ac:dyDescent="0.3">
      <c r="A148" s="74" t="s">
        <v>123</v>
      </c>
      <c r="B148" s="40" t="s">
        <v>8</v>
      </c>
      <c r="C148" s="53">
        <v>7.99</v>
      </c>
      <c r="D148" s="53">
        <f>MAX(C26:AB26)</f>
        <v>8.99</v>
      </c>
      <c r="E148" s="157">
        <f>D148/C148-1</f>
        <v>0.12515644555694627</v>
      </c>
      <c r="F148" s="158"/>
      <c r="G148" s="158"/>
      <c r="H148" s="159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30" customHeight="1" thickBot="1" x14ac:dyDescent="0.3">
      <c r="A149" s="162" t="s">
        <v>21</v>
      </c>
      <c r="B149" s="163"/>
      <c r="C149" s="163"/>
      <c r="D149" s="164"/>
      <c r="E149" s="163"/>
      <c r="F149" s="163"/>
      <c r="G149" s="163"/>
      <c r="H149" s="165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30" customHeight="1" thickBot="1" x14ac:dyDescent="0.3">
      <c r="A150" s="75" t="s">
        <v>22</v>
      </c>
      <c r="B150" s="42" t="s">
        <v>54</v>
      </c>
      <c r="C150" s="47">
        <v>4.49</v>
      </c>
      <c r="D150" s="47">
        <f>MAX(C30:AB30)</f>
        <v>5.39</v>
      </c>
      <c r="E150" s="166">
        <f>D150/C150-1</f>
        <v>0.20044543429844075</v>
      </c>
      <c r="F150" s="167"/>
      <c r="G150" s="167"/>
      <c r="H150" s="16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30" customHeight="1" thickBot="1" x14ac:dyDescent="0.3">
      <c r="A151" s="76" t="s">
        <v>23</v>
      </c>
      <c r="B151" s="43" t="s">
        <v>55</v>
      </c>
      <c r="C151" s="47">
        <v>10.99</v>
      </c>
      <c r="D151" s="47">
        <f>MAX(C31:AB31)</f>
        <v>12.89</v>
      </c>
      <c r="E151" s="166">
        <f>D151/C151-1</f>
        <v>0.17288444040036399</v>
      </c>
      <c r="F151" s="167"/>
      <c r="G151" s="167"/>
      <c r="H151" s="16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30" customHeight="1" thickBot="1" x14ac:dyDescent="0.3">
      <c r="A152" s="76" t="s">
        <v>24</v>
      </c>
      <c r="B152" s="43" t="s">
        <v>25</v>
      </c>
      <c r="C152" s="47">
        <v>2.29</v>
      </c>
      <c r="D152" s="47">
        <f>MAX(C32:AB32)</f>
        <v>2.99</v>
      </c>
      <c r="E152" s="166">
        <f>D152/C152-1</f>
        <v>0.30567685589519655</v>
      </c>
      <c r="F152" s="167"/>
      <c r="G152" s="167"/>
      <c r="H152" s="16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30" customHeight="1" x14ac:dyDescent="0.25">
      <c r="A153" s="81" t="s">
        <v>125</v>
      </c>
      <c r="B153" s="44" t="s">
        <v>56</v>
      </c>
      <c r="C153" s="82">
        <v>2.99</v>
      </c>
      <c r="D153" s="82">
        <f>MAX(C33:AB33)</f>
        <v>2.89</v>
      </c>
      <c r="E153" s="169">
        <f>D153/C153-1</f>
        <v>-3.3444816053511683E-2</v>
      </c>
      <c r="F153" s="170"/>
      <c r="G153" s="170"/>
      <c r="H153" s="17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30" customHeight="1" x14ac:dyDescent="0.25">
      <c r="A154" s="172" t="s">
        <v>26</v>
      </c>
      <c r="B154" s="173"/>
      <c r="C154" s="173"/>
      <c r="D154" s="173"/>
      <c r="E154" s="173"/>
      <c r="F154" s="173"/>
      <c r="G154" s="173"/>
      <c r="H154" s="17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30" customHeight="1" thickBot="1" x14ac:dyDescent="0.3">
      <c r="A155" s="83" t="s">
        <v>70</v>
      </c>
      <c r="B155" s="45" t="s">
        <v>57</v>
      </c>
      <c r="C155" s="21">
        <v>7.99</v>
      </c>
      <c r="D155" s="21">
        <f>MAX(C37:AB37)</f>
        <v>10.88</v>
      </c>
      <c r="E155" s="175">
        <f>D155/C155-1</f>
        <v>0.36170212765957444</v>
      </c>
      <c r="F155" s="175"/>
      <c r="G155" s="175"/>
      <c r="H155" s="17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30" customHeight="1" thickBot="1" x14ac:dyDescent="0.3">
      <c r="A156" s="76" t="s">
        <v>27</v>
      </c>
      <c r="B156" s="40" t="s">
        <v>75</v>
      </c>
      <c r="C156" s="53">
        <v>3.99</v>
      </c>
      <c r="D156" s="53">
        <f>MAX(C38:AB38)</f>
        <v>5.29</v>
      </c>
      <c r="E156" s="167">
        <f>D156/C156-1</f>
        <v>0.325814536340852</v>
      </c>
      <c r="F156" s="167"/>
      <c r="G156" s="167"/>
      <c r="H156" s="16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30" customHeight="1" x14ac:dyDescent="0.25">
      <c r="A157" s="81" t="s">
        <v>28</v>
      </c>
      <c r="B157" s="91" t="s">
        <v>75</v>
      </c>
      <c r="C157" s="87">
        <v>3.98</v>
      </c>
      <c r="D157" s="87">
        <f>MAX(C39:AB39)</f>
        <v>3.98</v>
      </c>
      <c r="E157" s="170">
        <f>D157/C157-1</f>
        <v>0</v>
      </c>
      <c r="F157" s="170"/>
      <c r="G157" s="170"/>
      <c r="H157" s="17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30" customHeight="1" x14ac:dyDescent="0.25">
      <c r="A158" s="92" t="s">
        <v>35</v>
      </c>
      <c r="B158" s="93" t="s">
        <v>58</v>
      </c>
      <c r="C158" s="53">
        <v>8.98</v>
      </c>
      <c r="D158" s="53">
        <f>MAX(C40:AB40)</f>
        <v>10.65</v>
      </c>
      <c r="E158" s="160">
        <f>D158/C158-1</f>
        <v>0.18596881959910916</v>
      </c>
      <c r="F158" s="160"/>
      <c r="G158" s="160"/>
      <c r="H158" s="16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x14ac:dyDescent="0.25">
      <c r="A163" s="54"/>
      <c r="B163" s="54"/>
      <c r="C163" s="54"/>
      <c r="D163" s="13"/>
      <c r="E163" s="13"/>
      <c r="F163" s="1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 x14ac:dyDescent="0.2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 x14ac:dyDescent="0.2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 x14ac:dyDescent="0.2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 x14ac:dyDescent="0.2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 x14ac:dyDescent="0.2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 x14ac:dyDescent="0.2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 x14ac:dyDescent="0.2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 x14ac:dyDescent="0.2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 x14ac:dyDescent="0.2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 x14ac:dyDescent="0.2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 x14ac:dyDescent="0.2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 x14ac:dyDescent="0.2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 x14ac:dyDescent="0.2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 x14ac:dyDescent="0.2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 x14ac:dyDescent="0.2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 x14ac:dyDescent="0.2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 x14ac:dyDescent="0.2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 x14ac:dyDescent="0.2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 x14ac:dyDescent="0.2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 x14ac:dyDescent="0.2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 x14ac:dyDescent="0.2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 x14ac:dyDescent="0.2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 x14ac:dyDescent="0.2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 x14ac:dyDescent="0.2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 x14ac:dyDescent="0.2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 x14ac:dyDescent="0.2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 x14ac:dyDescent="0.2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 x14ac:dyDescent="0.2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 x14ac:dyDescent="0.2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 x14ac:dyDescent="0.2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 x14ac:dyDescent="0.2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 x14ac:dyDescent="0.2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 x14ac:dyDescent="0.2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 x14ac:dyDescent="0.2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 x14ac:dyDescent="0.2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 x14ac:dyDescent="0.2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 x14ac:dyDescent="0.2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 x14ac:dyDescent="0.2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 x14ac:dyDescent="0.2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 x14ac:dyDescent="0.2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 x14ac:dyDescent="0.2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 x14ac:dyDescent="0.2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 x14ac:dyDescent="0.2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 x14ac:dyDescent="0.2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 x14ac:dyDescent="0.2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 x14ac:dyDescent="0.2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 x14ac:dyDescent="0.2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 x14ac:dyDescent="0.2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 x14ac:dyDescent="0.2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 x14ac:dyDescent="0.2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 x14ac:dyDescent="0.2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 x14ac:dyDescent="0.2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 x14ac:dyDescent="0.2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 x14ac:dyDescent="0.2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 x14ac:dyDescent="0.25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 x14ac:dyDescent="0.25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 x14ac:dyDescent="0.25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 x14ac:dyDescent="0.2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 x14ac:dyDescent="0.25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 x14ac:dyDescent="0.25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 x14ac:dyDescent="0.25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 x14ac:dyDescent="0.25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 x14ac:dyDescent="0.25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 x14ac:dyDescent="0.25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 x14ac:dyDescent="0.25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 x14ac:dyDescent="0.25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 x14ac:dyDescent="0.25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 x14ac:dyDescent="0.25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 x14ac:dyDescent="0.25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 x14ac:dyDescent="0.25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 x14ac:dyDescent="0.25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 x14ac:dyDescent="0.25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 x14ac:dyDescent="0.25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 x14ac:dyDescent="0.25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 x14ac:dyDescent="0.25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 x14ac:dyDescent="0.25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 x14ac:dyDescent="0.25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 x14ac:dyDescent="0.25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 x14ac:dyDescent="0.25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 x14ac:dyDescent="0.25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 x14ac:dyDescent="0.25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 x14ac:dyDescent="0.25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 x14ac:dyDescent="0.25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 x14ac:dyDescent="0.25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 x14ac:dyDescent="0.25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 x14ac:dyDescent="0.25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 x14ac:dyDescent="0.25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 x14ac:dyDescent="0.25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 x14ac:dyDescent="0.25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 x14ac:dyDescent="0.25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 x14ac:dyDescent="0.25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 x14ac:dyDescent="0.25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 x14ac:dyDescent="0.25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 x14ac:dyDescent="0.25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 x14ac:dyDescent="0.25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 x14ac:dyDescent="0.25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 x14ac:dyDescent="0.25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 x14ac:dyDescent="0.25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 x14ac:dyDescent="0.25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 x14ac:dyDescent="0.25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 x14ac:dyDescent="0.25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 x14ac:dyDescent="0.25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 x14ac:dyDescent="0.25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 x14ac:dyDescent="0.25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 x14ac:dyDescent="0.25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 x14ac:dyDescent="0.25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 x14ac:dyDescent="0.25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 x14ac:dyDescent="0.25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 x14ac:dyDescent="0.25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 x14ac:dyDescent="0.25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 x14ac:dyDescent="0.25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 x14ac:dyDescent="0.25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 x14ac:dyDescent="0.25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 x14ac:dyDescent="0.25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 x14ac:dyDescent="0.25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 x14ac:dyDescent="0.25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 x14ac:dyDescent="0.25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 x14ac:dyDescent="0.25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 x14ac:dyDescent="0.25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 x14ac:dyDescent="0.25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 x14ac:dyDescent="0.25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 x14ac:dyDescent="0.25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 x14ac:dyDescent="0.25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 x14ac:dyDescent="0.25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 x14ac:dyDescent="0.25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 x14ac:dyDescent="0.25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 x14ac:dyDescent="0.25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 x14ac:dyDescent="0.25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 x14ac:dyDescent="0.25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 x14ac:dyDescent="0.25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 x14ac:dyDescent="0.25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 x14ac:dyDescent="0.25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 x14ac:dyDescent="0.25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 x14ac:dyDescent="0.25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 x14ac:dyDescent="0.25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 x14ac:dyDescent="0.25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 x14ac:dyDescent="0.25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 x14ac:dyDescent="0.25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 x14ac:dyDescent="0.25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 x14ac:dyDescent="0.25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 x14ac:dyDescent="0.25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 x14ac:dyDescent="0.25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 x14ac:dyDescent="0.25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 x14ac:dyDescent="0.25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 x14ac:dyDescent="0.25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 x14ac:dyDescent="0.25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 x14ac:dyDescent="0.25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 x14ac:dyDescent="0.25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 x14ac:dyDescent="0.25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 x14ac:dyDescent="0.25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 x14ac:dyDescent="0.25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 x14ac:dyDescent="0.25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 x14ac:dyDescent="0.25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 x14ac:dyDescent="0.25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 x14ac:dyDescent="0.25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 x14ac:dyDescent="0.25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 x14ac:dyDescent="0.25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 x14ac:dyDescent="0.25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 x14ac:dyDescent="0.25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 x14ac:dyDescent="0.25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 x14ac:dyDescent="0.25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 x14ac:dyDescent="0.25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 x14ac:dyDescent="0.25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 x14ac:dyDescent="0.25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 x14ac:dyDescent="0.25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 x14ac:dyDescent="0.25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 x14ac:dyDescent="0.25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 x14ac:dyDescent="0.25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 x14ac:dyDescent="0.25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 x14ac:dyDescent="0.25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 x14ac:dyDescent="0.25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 x14ac:dyDescent="0.25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 x14ac:dyDescent="0.25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 x14ac:dyDescent="0.25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 x14ac:dyDescent="0.25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 x14ac:dyDescent="0.25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 x14ac:dyDescent="0.25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 x14ac:dyDescent="0.25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 x14ac:dyDescent="0.25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 x14ac:dyDescent="0.25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 x14ac:dyDescent="0.25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 x14ac:dyDescent="0.25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 x14ac:dyDescent="0.25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 x14ac:dyDescent="0.25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 x14ac:dyDescent="0.25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 x14ac:dyDescent="0.25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 x14ac:dyDescent="0.25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 x14ac:dyDescent="0.25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 x14ac:dyDescent="0.25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 x14ac:dyDescent="0.25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 x14ac:dyDescent="0.25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 x14ac:dyDescent="0.25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 x14ac:dyDescent="0.25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 x14ac:dyDescent="0.25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 x14ac:dyDescent="0.25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 x14ac:dyDescent="0.25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 x14ac:dyDescent="0.25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 x14ac:dyDescent="0.25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 x14ac:dyDescent="0.25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 x14ac:dyDescent="0.25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 x14ac:dyDescent="0.25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 x14ac:dyDescent="0.25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 x14ac:dyDescent="0.25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 x14ac:dyDescent="0.25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 x14ac:dyDescent="0.25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 x14ac:dyDescent="0.25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 x14ac:dyDescent="0.25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 x14ac:dyDescent="0.25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 x14ac:dyDescent="0.25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 x14ac:dyDescent="0.25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 x14ac:dyDescent="0.25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 x14ac:dyDescent="0.25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 x14ac:dyDescent="0.25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 x14ac:dyDescent="0.25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 x14ac:dyDescent="0.25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 x14ac:dyDescent="0.25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 x14ac:dyDescent="0.25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 x14ac:dyDescent="0.25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 x14ac:dyDescent="0.25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 x14ac:dyDescent="0.25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 x14ac:dyDescent="0.25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 x14ac:dyDescent="0.25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 x14ac:dyDescent="0.25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 x14ac:dyDescent="0.25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 x14ac:dyDescent="0.25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 x14ac:dyDescent="0.25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 x14ac:dyDescent="0.25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 x14ac:dyDescent="0.25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 x14ac:dyDescent="0.25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 x14ac:dyDescent="0.25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 x14ac:dyDescent="0.25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 x14ac:dyDescent="0.25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 x14ac:dyDescent="0.25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 x14ac:dyDescent="0.25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 x14ac:dyDescent="0.25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 x14ac:dyDescent="0.25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 x14ac:dyDescent="0.25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 x14ac:dyDescent="0.25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 x14ac:dyDescent="0.25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 x14ac:dyDescent="0.25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 x14ac:dyDescent="0.25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 x14ac:dyDescent="0.25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 x14ac:dyDescent="0.25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 x14ac:dyDescent="0.25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 x14ac:dyDescent="0.25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 x14ac:dyDescent="0.25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 x14ac:dyDescent="0.25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 x14ac:dyDescent="0.25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 x14ac:dyDescent="0.25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 x14ac:dyDescent="0.25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 x14ac:dyDescent="0.25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 x14ac:dyDescent="0.25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 x14ac:dyDescent="0.25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 x14ac:dyDescent="0.25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 x14ac:dyDescent="0.25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 x14ac:dyDescent="0.25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 x14ac:dyDescent="0.25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 x14ac:dyDescent="0.25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 x14ac:dyDescent="0.25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 x14ac:dyDescent="0.25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 x14ac:dyDescent="0.25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 x14ac:dyDescent="0.25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 x14ac:dyDescent="0.25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 x14ac:dyDescent="0.25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 x14ac:dyDescent="0.25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 x14ac:dyDescent="0.25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 x14ac:dyDescent="0.25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 x14ac:dyDescent="0.25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 x14ac:dyDescent="0.25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 x14ac:dyDescent="0.25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 x14ac:dyDescent="0.25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 x14ac:dyDescent="0.25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 x14ac:dyDescent="0.25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 x14ac:dyDescent="0.25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 x14ac:dyDescent="0.25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 x14ac:dyDescent="0.25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 x14ac:dyDescent="0.25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 x14ac:dyDescent="0.25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 x14ac:dyDescent="0.25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 x14ac:dyDescent="0.25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 x14ac:dyDescent="0.25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 x14ac:dyDescent="0.25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 x14ac:dyDescent="0.25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 x14ac:dyDescent="0.25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 x14ac:dyDescent="0.25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 x14ac:dyDescent="0.25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 x14ac:dyDescent="0.25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 x14ac:dyDescent="0.25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 x14ac:dyDescent="0.25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 x14ac:dyDescent="0.25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 x14ac:dyDescent="0.25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 x14ac:dyDescent="0.25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 x14ac:dyDescent="0.25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 x14ac:dyDescent="0.25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 x14ac:dyDescent="0.25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 x14ac:dyDescent="0.25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 x14ac:dyDescent="0.25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 x14ac:dyDescent="0.25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 x14ac:dyDescent="0.25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 x14ac:dyDescent="0.25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 x14ac:dyDescent="0.25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 x14ac:dyDescent="0.25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 x14ac:dyDescent="0.25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 x14ac:dyDescent="0.25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 x14ac:dyDescent="0.25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 x14ac:dyDescent="0.25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 x14ac:dyDescent="0.25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 x14ac:dyDescent="0.25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 x14ac:dyDescent="0.25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 x14ac:dyDescent="0.25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 x14ac:dyDescent="0.25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 x14ac:dyDescent="0.25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 x14ac:dyDescent="0.25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 x14ac:dyDescent="0.25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 x14ac:dyDescent="0.25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 x14ac:dyDescent="0.25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 x14ac:dyDescent="0.25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 x14ac:dyDescent="0.25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 x14ac:dyDescent="0.25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 x14ac:dyDescent="0.25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 x14ac:dyDescent="0.25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 x14ac:dyDescent="0.25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 x14ac:dyDescent="0.25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 x14ac:dyDescent="0.25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 x14ac:dyDescent="0.25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 x14ac:dyDescent="0.25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 x14ac:dyDescent="0.25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 x14ac:dyDescent="0.25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 x14ac:dyDescent="0.25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 x14ac:dyDescent="0.25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 x14ac:dyDescent="0.25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 x14ac:dyDescent="0.25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 x14ac:dyDescent="0.25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 x14ac:dyDescent="0.25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 x14ac:dyDescent="0.25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 x14ac:dyDescent="0.25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 x14ac:dyDescent="0.25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 x14ac:dyDescent="0.25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 x14ac:dyDescent="0.25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 x14ac:dyDescent="0.25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 x14ac:dyDescent="0.25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 x14ac:dyDescent="0.25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 x14ac:dyDescent="0.25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 x14ac:dyDescent="0.25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 x14ac:dyDescent="0.25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 x14ac:dyDescent="0.25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 x14ac:dyDescent="0.25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 x14ac:dyDescent="0.25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 x14ac:dyDescent="0.25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 x14ac:dyDescent="0.25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 x14ac:dyDescent="0.25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 x14ac:dyDescent="0.25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 x14ac:dyDescent="0.25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 x14ac:dyDescent="0.25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 x14ac:dyDescent="0.25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 x14ac:dyDescent="0.25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 x14ac:dyDescent="0.25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 x14ac:dyDescent="0.25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 x14ac:dyDescent="0.25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 x14ac:dyDescent="0.25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 x14ac:dyDescent="0.25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 x14ac:dyDescent="0.25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 x14ac:dyDescent="0.25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 x14ac:dyDescent="0.25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 x14ac:dyDescent="0.25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 x14ac:dyDescent="0.25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 x14ac:dyDescent="0.25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 x14ac:dyDescent="0.25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 x14ac:dyDescent="0.25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 x14ac:dyDescent="0.25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 x14ac:dyDescent="0.25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 x14ac:dyDescent="0.25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 x14ac:dyDescent="0.25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 x14ac:dyDescent="0.25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 x14ac:dyDescent="0.25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 x14ac:dyDescent="0.25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 x14ac:dyDescent="0.25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 x14ac:dyDescent="0.25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 x14ac:dyDescent="0.25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 x14ac:dyDescent="0.25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 x14ac:dyDescent="0.25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 x14ac:dyDescent="0.25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 x14ac:dyDescent="0.25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 x14ac:dyDescent="0.25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 x14ac:dyDescent="0.25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 x14ac:dyDescent="0.25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 x14ac:dyDescent="0.25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 x14ac:dyDescent="0.25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 x14ac:dyDescent="0.25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 x14ac:dyDescent="0.25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 x14ac:dyDescent="0.25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 x14ac:dyDescent="0.25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 x14ac:dyDescent="0.25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 x14ac:dyDescent="0.25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 x14ac:dyDescent="0.25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 x14ac:dyDescent="0.25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 x14ac:dyDescent="0.25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 x14ac:dyDescent="0.25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 x14ac:dyDescent="0.25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 x14ac:dyDescent="0.25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 x14ac:dyDescent="0.25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 x14ac:dyDescent="0.25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 x14ac:dyDescent="0.25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 x14ac:dyDescent="0.25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 x14ac:dyDescent="0.25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 x14ac:dyDescent="0.25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 x14ac:dyDescent="0.25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 x14ac:dyDescent="0.25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 x14ac:dyDescent="0.25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 x14ac:dyDescent="0.25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 x14ac:dyDescent="0.25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 x14ac:dyDescent="0.25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 x14ac:dyDescent="0.25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 x14ac:dyDescent="0.25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 x14ac:dyDescent="0.25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 x14ac:dyDescent="0.25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 x14ac:dyDescent="0.25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 x14ac:dyDescent="0.25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 x14ac:dyDescent="0.25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 x14ac:dyDescent="0.25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 x14ac:dyDescent="0.25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 x14ac:dyDescent="0.25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 x14ac:dyDescent="0.25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 x14ac:dyDescent="0.25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 x14ac:dyDescent="0.25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 x14ac:dyDescent="0.25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 x14ac:dyDescent="0.25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 x14ac:dyDescent="0.25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 x14ac:dyDescent="0.25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 x14ac:dyDescent="0.25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 x14ac:dyDescent="0.25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 x14ac:dyDescent="0.25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 x14ac:dyDescent="0.25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 x14ac:dyDescent="0.25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 x14ac:dyDescent="0.25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 x14ac:dyDescent="0.25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 x14ac:dyDescent="0.25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 x14ac:dyDescent="0.25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 x14ac:dyDescent="0.25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 x14ac:dyDescent="0.25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 x14ac:dyDescent="0.25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 x14ac:dyDescent="0.25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 x14ac:dyDescent="0.25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 x14ac:dyDescent="0.25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 x14ac:dyDescent="0.25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 x14ac:dyDescent="0.25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 x14ac:dyDescent="0.25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 x14ac:dyDescent="0.25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 x14ac:dyDescent="0.25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 x14ac:dyDescent="0.25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 x14ac:dyDescent="0.25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 x14ac:dyDescent="0.25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 x14ac:dyDescent="0.25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 x14ac:dyDescent="0.25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 x14ac:dyDescent="0.25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 x14ac:dyDescent="0.25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 x14ac:dyDescent="0.25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 x14ac:dyDescent="0.25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 x14ac:dyDescent="0.25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 x14ac:dyDescent="0.25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 x14ac:dyDescent="0.25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 x14ac:dyDescent="0.25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 x14ac:dyDescent="0.25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 x14ac:dyDescent="0.25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 x14ac:dyDescent="0.25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 x14ac:dyDescent="0.25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 x14ac:dyDescent="0.25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 x14ac:dyDescent="0.25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 x14ac:dyDescent="0.25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 x14ac:dyDescent="0.25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 x14ac:dyDescent="0.25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 x14ac:dyDescent="0.25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 x14ac:dyDescent="0.25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 x14ac:dyDescent="0.25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 x14ac:dyDescent="0.25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 x14ac:dyDescent="0.25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 x14ac:dyDescent="0.25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 x14ac:dyDescent="0.25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 x14ac:dyDescent="0.25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 x14ac:dyDescent="0.25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 x14ac:dyDescent="0.25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 x14ac:dyDescent="0.25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 x14ac:dyDescent="0.25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 x14ac:dyDescent="0.25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 x14ac:dyDescent="0.25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 x14ac:dyDescent="0.25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 x14ac:dyDescent="0.25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 x14ac:dyDescent="0.25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 x14ac:dyDescent="0.25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 x14ac:dyDescent="0.25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 x14ac:dyDescent="0.25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 x14ac:dyDescent="0.25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 x14ac:dyDescent="0.25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 x14ac:dyDescent="0.25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 x14ac:dyDescent="0.25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 x14ac:dyDescent="0.25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 x14ac:dyDescent="0.25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 x14ac:dyDescent="0.25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 x14ac:dyDescent="0.25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 x14ac:dyDescent="0.25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 x14ac:dyDescent="0.25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 x14ac:dyDescent="0.25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 x14ac:dyDescent="0.25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 x14ac:dyDescent="0.25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 x14ac:dyDescent="0.25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 x14ac:dyDescent="0.25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 x14ac:dyDescent="0.25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 x14ac:dyDescent="0.25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 x14ac:dyDescent="0.25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 x14ac:dyDescent="0.25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 x14ac:dyDescent="0.25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 x14ac:dyDescent="0.25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 x14ac:dyDescent="0.25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 x14ac:dyDescent="0.25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 x14ac:dyDescent="0.25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 x14ac:dyDescent="0.25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 x14ac:dyDescent="0.25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 x14ac:dyDescent="0.25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 x14ac:dyDescent="0.25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 x14ac:dyDescent="0.25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 x14ac:dyDescent="0.25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 x14ac:dyDescent="0.25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 x14ac:dyDescent="0.25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 x14ac:dyDescent="0.25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 x14ac:dyDescent="0.25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 x14ac:dyDescent="0.25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 x14ac:dyDescent="0.25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 x14ac:dyDescent="0.25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 x14ac:dyDescent="0.25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 x14ac:dyDescent="0.25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 x14ac:dyDescent="0.25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 x14ac:dyDescent="0.25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 x14ac:dyDescent="0.25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 x14ac:dyDescent="0.25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 x14ac:dyDescent="0.25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 x14ac:dyDescent="0.25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 x14ac:dyDescent="0.25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 x14ac:dyDescent="0.25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 x14ac:dyDescent="0.25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 x14ac:dyDescent="0.25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 x14ac:dyDescent="0.25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 x14ac:dyDescent="0.25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 x14ac:dyDescent="0.25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 x14ac:dyDescent="0.25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 x14ac:dyDescent="0.25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 x14ac:dyDescent="0.25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 x14ac:dyDescent="0.25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 x14ac:dyDescent="0.25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 x14ac:dyDescent="0.25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 x14ac:dyDescent="0.25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 x14ac:dyDescent="0.25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 x14ac:dyDescent="0.25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 x14ac:dyDescent="0.25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 x14ac:dyDescent="0.25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 x14ac:dyDescent="0.25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 x14ac:dyDescent="0.25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 x14ac:dyDescent="0.25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 x14ac:dyDescent="0.25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 x14ac:dyDescent="0.25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 x14ac:dyDescent="0.25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 x14ac:dyDescent="0.25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 x14ac:dyDescent="0.25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 x14ac:dyDescent="0.25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 x14ac:dyDescent="0.25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 x14ac:dyDescent="0.25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 x14ac:dyDescent="0.25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 x14ac:dyDescent="0.25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 x14ac:dyDescent="0.25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 x14ac:dyDescent="0.25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 x14ac:dyDescent="0.25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 x14ac:dyDescent="0.25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 x14ac:dyDescent="0.25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 x14ac:dyDescent="0.25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 x14ac:dyDescent="0.25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 x14ac:dyDescent="0.25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 x14ac:dyDescent="0.25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 x14ac:dyDescent="0.25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 x14ac:dyDescent="0.25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 x14ac:dyDescent="0.25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 x14ac:dyDescent="0.25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 x14ac:dyDescent="0.25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 x14ac:dyDescent="0.25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 x14ac:dyDescent="0.25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 x14ac:dyDescent="0.25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 x14ac:dyDescent="0.25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 x14ac:dyDescent="0.25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 x14ac:dyDescent="0.25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 x14ac:dyDescent="0.25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 x14ac:dyDescent="0.25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 x14ac:dyDescent="0.25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 x14ac:dyDescent="0.25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 x14ac:dyDescent="0.25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 x14ac:dyDescent="0.25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 x14ac:dyDescent="0.25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 x14ac:dyDescent="0.25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 x14ac:dyDescent="0.25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 x14ac:dyDescent="0.25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 x14ac:dyDescent="0.25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 x14ac:dyDescent="0.25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 x14ac:dyDescent="0.25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 x14ac:dyDescent="0.25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 x14ac:dyDescent="0.25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 x14ac:dyDescent="0.25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 x14ac:dyDescent="0.25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 x14ac:dyDescent="0.25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 x14ac:dyDescent="0.25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 x14ac:dyDescent="0.25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 x14ac:dyDescent="0.25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 x14ac:dyDescent="0.25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 x14ac:dyDescent="0.25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 x14ac:dyDescent="0.25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 x14ac:dyDescent="0.25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 x14ac:dyDescent="0.25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 x14ac:dyDescent="0.25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 x14ac:dyDescent="0.25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 x14ac:dyDescent="0.25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 x14ac:dyDescent="0.25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 x14ac:dyDescent="0.25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 x14ac:dyDescent="0.25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 x14ac:dyDescent="0.25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 x14ac:dyDescent="0.25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 x14ac:dyDescent="0.25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 x14ac:dyDescent="0.25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 x14ac:dyDescent="0.25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 x14ac:dyDescent="0.25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 x14ac:dyDescent="0.25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 x14ac:dyDescent="0.25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 x14ac:dyDescent="0.25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 x14ac:dyDescent="0.25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 x14ac:dyDescent="0.25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 x14ac:dyDescent="0.25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 x14ac:dyDescent="0.25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 x14ac:dyDescent="0.25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 x14ac:dyDescent="0.25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 x14ac:dyDescent="0.25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 x14ac:dyDescent="0.25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 x14ac:dyDescent="0.25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 x14ac:dyDescent="0.25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 x14ac:dyDescent="0.25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 x14ac:dyDescent="0.25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 x14ac:dyDescent="0.25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 x14ac:dyDescent="0.25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 x14ac:dyDescent="0.25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 x14ac:dyDescent="0.25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 x14ac:dyDescent="0.25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 x14ac:dyDescent="0.25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 x14ac:dyDescent="0.25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 x14ac:dyDescent="0.25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 x14ac:dyDescent="0.25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 x14ac:dyDescent="0.25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 x14ac:dyDescent="0.25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 x14ac:dyDescent="0.25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 x14ac:dyDescent="0.25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 x14ac:dyDescent="0.25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 x14ac:dyDescent="0.25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 x14ac:dyDescent="0.25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 x14ac:dyDescent="0.25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 x14ac:dyDescent="0.25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 x14ac:dyDescent="0.25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 x14ac:dyDescent="0.25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 x14ac:dyDescent="0.25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 x14ac:dyDescent="0.25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 x14ac:dyDescent="0.25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 x14ac:dyDescent="0.25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 x14ac:dyDescent="0.25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 x14ac:dyDescent="0.25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 x14ac:dyDescent="0.25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 x14ac:dyDescent="0.25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 x14ac:dyDescent="0.25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 x14ac:dyDescent="0.25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 x14ac:dyDescent="0.25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 x14ac:dyDescent="0.25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 x14ac:dyDescent="0.25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 x14ac:dyDescent="0.25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 x14ac:dyDescent="0.25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 x14ac:dyDescent="0.25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 x14ac:dyDescent="0.25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 x14ac:dyDescent="0.25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 x14ac:dyDescent="0.25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 x14ac:dyDescent="0.25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 x14ac:dyDescent="0.25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 x14ac:dyDescent="0.25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 x14ac:dyDescent="0.25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 x14ac:dyDescent="0.25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 x14ac:dyDescent="0.25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 x14ac:dyDescent="0.25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 x14ac:dyDescent="0.25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 x14ac:dyDescent="0.25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 x14ac:dyDescent="0.25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 x14ac:dyDescent="0.25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 x14ac:dyDescent="0.25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 x14ac:dyDescent="0.25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 x14ac:dyDescent="0.25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 x14ac:dyDescent="0.25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 x14ac:dyDescent="0.25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 x14ac:dyDescent="0.25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 x14ac:dyDescent="0.25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 x14ac:dyDescent="0.25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 x14ac:dyDescent="0.25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 x14ac:dyDescent="0.25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 x14ac:dyDescent="0.25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 x14ac:dyDescent="0.25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 x14ac:dyDescent="0.25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 x14ac:dyDescent="0.25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 x14ac:dyDescent="0.25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 x14ac:dyDescent="0.25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 x14ac:dyDescent="0.25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 x14ac:dyDescent="0.25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 x14ac:dyDescent="0.25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 x14ac:dyDescent="0.25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 x14ac:dyDescent="0.25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 x14ac:dyDescent="0.25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 x14ac:dyDescent="0.25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 x14ac:dyDescent="0.25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 x14ac:dyDescent="0.25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 x14ac:dyDescent="0.25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 x14ac:dyDescent="0.25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 x14ac:dyDescent="0.25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 x14ac:dyDescent="0.25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 x14ac:dyDescent="0.25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 x14ac:dyDescent="0.25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 x14ac:dyDescent="0.25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 x14ac:dyDescent="0.25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 x14ac:dyDescent="0.25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 x14ac:dyDescent="0.25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 x14ac:dyDescent="0.25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 x14ac:dyDescent="0.25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 x14ac:dyDescent="0.25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 x14ac:dyDescent="0.25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 x14ac:dyDescent="0.25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 x14ac:dyDescent="0.25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 x14ac:dyDescent="0.25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 x14ac:dyDescent="0.25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 x14ac:dyDescent="0.25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 x14ac:dyDescent="0.25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 x14ac:dyDescent="0.25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 x14ac:dyDescent="0.25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 x14ac:dyDescent="0.25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 x14ac:dyDescent="0.25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 x14ac:dyDescent="0.25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 x14ac:dyDescent="0.25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 x14ac:dyDescent="0.25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 x14ac:dyDescent="0.25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 x14ac:dyDescent="0.25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 x14ac:dyDescent="0.25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 x14ac:dyDescent="0.25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 x14ac:dyDescent="0.25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 x14ac:dyDescent="0.25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 x14ac:dyDescent="0.25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 x14ac:dyDescent="0.25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 x14ac:dyDescent="0.25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 x14ac:dyDescent="0.25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 x14ac:dyDescent="0.25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 x14ac:dyDescent="0.25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 x14ac:dyDescent="0.25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 x14ac:dyDescent="0.25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 x14ac:dyDescent="0.25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 x14ac:dyDescent="0.25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 x14ac:dyDescent="0.25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 x14ac:dyDescent="0.25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 x14ac:dyDescent="0.25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 x14ac:dyDescent="0.25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 x14ac:dyDescent="0.25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 x14ac:dyDescent="0.25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 x14ac:dyDescent="0.25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 x14ac:dyDescent="0.25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 x14ac:dyDescent="0.25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 x14ac:dyDescent="0.25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 x14ac:dyDescent="0.25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 x14ac:dyDescent="0.25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 x14ac:dyDescent="0.25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 x14ac:dyDescent="0.25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 x14ac:dyDescent="0.25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 x14ac:dyDescent="0.25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 x14ac:dyDescent="0.25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 x14ac:dyDescent="0.25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 x14ac:dyDescent="0.25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 x14ac:dyDescent="0.25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 x14ac:dyDescent="0.25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 x14ac:dyDescent="0.25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 x14ac:dyDescent="0.25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 x14ac:dyDescent="0.25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 x14ac:dyDescent="0.25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 x14ac:dyDescent="0.25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 x14ac:dyDescent="0.25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 x14ac:dyDescent="0.25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 x14ac:dyDescent="0.25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 x14ac:dyDescent="0.25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 x14ac:dyDescent="0.25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 x14ac:dyDescent="0.25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 x14ac:dyDescent="0.25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 x14ac:dyDescent="0.25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 x14ac:dyDescent="0.25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 x14ac:dyDescent="0.25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 x14ac:dyDescent="0.25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 x14ac:dyDescent="0.25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 x14ac:dyDescent="0.25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 x14ac:dyDescent="0.25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 x14ac:dyDescent="0.25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 x14ac:dyDescent="0.25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 x14ac:dyDescent="0.25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 x14ac:dyDescent="0.25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 x14ac:dyDescent="0.25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 x14ac:dyDescent="0.25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 x14ac:dyDescent="0.25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 x14ac:dyDescent="0.25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 x14ac:dyDescent="0.25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 x14ac:dyDescent="0.25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 x14ac:dyDescent="0.25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 x14ac:dyDescent="0.25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 x14ac:dyDescent="0.25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 x14ac:dyDescent="0.25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 x14ac:dyDescent="0.25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 x14ac:dyDescent="0.25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 x14ac:dyDescent="0.25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</row>
    <row r="1755" spans="2:37" x14ac:dyDescent="0.25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</row>
    <row r="1756" spans="2:37" x14ac:dyDescent="0.25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</row>
    <row r="1757" spans="2:37" x14ac:dyDescent="0.25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</row>
    <row r="1758" spans="2:37" x14ac:dyDescent="0.25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</row>
    <row r="1759" spans="2:37" x14ac:dyDescent="0.25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</row>
    <row r="1760" spans="2:37" x14ac:dyDescent="0.25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</row>
    <row r="1761" spans="2:37" x14ac:dyDescent="0.25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</row>
    <row r="1762" spans="2:37" x14ac:dyDescent="0.25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</row>
    <row r="1763" spans="2:37" x14ac:dyDescent="0.25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</row>
    <row r="1764" spans="2:37" x14ac:dyDescent="0.25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</row>
    <row r="1765" spans="2:37" x14ac:dyDescent="0.25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7" x14ac:dyDescent="0.25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7" x14ac:dyDescent="0.25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7" x14ac:dyDescent="0.25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7" x14ac:dyDescent="0.25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7" x14ac:dyDescent="0.25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7" x14ac:dyDescent="0.25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7" x14ac:dyDescent="0.25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7" x14ac:dyDescent="0.25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7" x14ac:dyDescent="0.25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7" x14ac:dyDescent="0.25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7" x14ac:dyDescent="0.25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 x14ac:dyDescent="0.25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 x14ac:dyDescent="0.25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 x14ac:dyDescent="0.25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 x14ac:dyDescent="0.25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 x14ac:dyDescent="0.25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 x14ac:dyDescent="0.25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 x14ac:dyDescent="0.25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 x14ac:dyDescent="0.25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 x14ac:dyDescent="0.25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 x14ac:dyDescent="0.25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 x14ac:dyDescent="0.25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 x14ac:dyDescent="0.25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 x14ac:dyDescent="0.25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 x14ac:dyDescent="0.25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 x14ac:dyDescent="0.25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 x14ac:dyDescent="0.25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 x14ac:dyDescent="0.25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 x14ac:dyDescent="0.25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 x14ac:dyDescent="0.25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 x14ac:dyDescent="0.25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 x14ac:dyDescent="0.25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 x14ac:dyDescent="0.25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 x14ac:dyDescent="0.25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 x14ac:dyDescent="0.25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 x14ac:dyDescent="0.25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 x14ac:dyDescent="0.25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 x14ac:dyDescent="0.25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 x14ac:dyDescent="0.25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 x14ac:dyDescent="0.25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 x14ac:dyDescent="0.25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 x14ac:dyDescent="0.25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 x14ac:dyDescent="0.25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 x14ac:dyDescent="0.25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 x14ac:dyDescent="0.25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 x14ac:dyDescent="0.25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 x14ac:dyDescent="0.25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 x14ac:dyDescent="0.25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 x14ac:dyDescent="0.25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 x14ac:dyDescent="0.25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 x14ac:dyDescent="0.25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 x14ac:dyDescent="0.25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 x14ac:dyDescent="0.25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 x14ac:dyDescent="0.25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 x14ac:dyDescent="0.25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 x14ac:dyDescent="0.25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 x14ac:dyDescent="0.25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 x14ac:dyDescent="0.25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 x14ac:dyDescent="0.25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 x14ac:dyDescent="0.25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 x14ac:dyDescent="0.25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 x14ac:dyDescent="0.25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 x14ac:dyDescent="0.25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 x14ac:dyDescent="0.25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 x14ac:dyDescent="0.25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 x14ac:dyDescent="0.25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 x14ac:dyDescent="0.25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 x14ac:dyDescent="0.25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 x14ac:dyDescent="0.25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 x14ac:dyDescent="0.25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 x14ac:dyDescent="0.25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 x14ac:dyDescent="0.25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 x14ac:dyDescent="0.25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 x14ac:dyDescent="0.25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 x14ac:dyDescent="0.25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 x14ac:dyDescent="0.25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 x14ac:dyDescent="0.25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 x14ac:dyDescent="0.25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 x14ac:dyDescent="0.25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 x14ac:dyDescent="0.25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 x14ac:dyDescent="0.25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 x14ac:dyDescent="0.25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 x14ac:dyDescent="0.25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 x14ac:dyDescent="0.25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 x14ac:dyDescent="0.25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 x14ac:dyDescent="0.25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 x14ac:dyDescent="0.25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 x14ac:dyDescent="0.25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 x14ac:dyDescent="0.25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 x14ac:dyDescent="0.25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 x14ac:dyDescent="0.25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 x14ac:dyDescent="0.25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 x14ac:dyDescent="0.25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 x14ac:dyDescent="0.25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 x14ac:dyDescent="0.25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 x14ac:dyDescent="0.25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 x14ac:dyDescent="0.25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 x14ac:dyDescent="0.25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 x14ac:dyDescent="0.25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 x14ac:dyDescent="0.25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 x14ac:dyDescent="0.25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 x14ac:dyDescent="0.25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 x14ac:dyDescent="0.25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 x14ac:dyDescent="0.25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 x14ac:dyDescent="0.25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 x14ac:dyDescent="0.25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 x14ac:dyDescent="0.25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 x14ac:dyDescent="0.25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 x14ac:dyDescent="0.25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 x14ac:dyDescent="0.25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 x14ac:dyDescent="0.25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 x14ac:dyDescent="0.25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 x14ac:dyDescent="0.25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 x14ac:dyDescent="0.25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 x14ac:dyDescent="0.25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 x14ac:dyDescent="0.25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 x14ac:dyDescent="0.25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 x14ac:dyDescent="0.25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 x14ac:dyDescent="0.25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 x14ac:dyDescent="0.25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 x14ac:dyDescent="0.25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 x14ac:dyDescent="0.25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 x14ac:dyDescent="0.25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 x14ac:dyDescent="0.25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 x14ac:dyDescent="0.25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 x14ac:dyDescent="0.25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 x14ac:dyDescent="0.25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 x14ac:dyDescent="0.25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 x14ac:dyDescent="0.25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 x14ac:dyDescent="0.25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 x14ac:dyDescent="0.25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 x14ac:dyDescent="0.25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 x14ac:dyDescent="0.25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 x14ac:dyDescent="0.25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 x14ac:dyDescent="0.25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 x14ac:dyDescent="0.25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 x14ac:dyDescent="0.25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 x14ac:dyDescent="0.25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 x14ac:dyDescent="0.25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 x14ac:dyDescent="0.25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 x14ac:dyDescent="0.25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 x14ac:dyDescent="0.25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 x14ac:dyDescent="0.25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 x14ac:dyDescent="0.25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 x14ac:dyDescent="0.25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 x14ac:dyDescent="0.25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 x14ac:dyDescent="0.25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 x14ac:dyDescent="0.25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 x14ac:dyDescent="0.25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 x14ac:dyDescent="0.25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 x14ac:dyDescent="0.25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 x14ac:dyDescent="0.25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 x14ac:dyDescent="0.25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 x14ac:dyDescent="0.25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 x14ac:dyDescent="0.25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 x14ac:dyDescent="0.25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 x14ac:dyDescent="0.25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 x14ac:dyDescent="0.25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 x14ac:dyDescent="0.25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 x14ac:dyDescent="0.25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 x14ac:dyDescent="0.25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 x14ac:dyDescent="0.25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 x14ac:dyDescent="0.25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 x14ac:dyDescent="0.25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 x14ac:dyDescent="0.25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 x14ac:dyDescent="0.25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 x14ac:dyDescent="0.25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 x14ac:dyDescent="0.25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 x14ac:dyDescent="0.25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 x14ac:dyDescent="0.25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 x14ac:dyDescent="0.25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 x14ac:dyDescent="0.25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 x14ac:dyDescent="0.25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 x14ac:dyDescent="0.25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 x14ac:dyDescent="0.25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 x14ac:dyDescent="0.25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 x14ac:dyDescent="0.25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 x14ac:dyDescent="0.25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 x14ac:dyDescent="0.25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 x14ac:dyDescent="0.25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 x14ac:dyDescent="0.25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 x14ac:dyDescent="0.25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 x14ac:dyDescent="0.25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 x14ac:dyDescent="0.25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 x14ac:dyDescent="0.25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 x14ac:dyDescent="0.25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 x14ac:dyDescent="0.25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 x14ac:dyDescent="0.25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 x14ac:dyDescent="0.25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 x14ac:dyDescent="0.25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 x14ac:dyDescent="0.25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 x14ac:dyDescent="0.25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 x14ac:dyDescent="0.25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 x14ac:dyDescent="0.25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 x14ac:dyDescent="0.25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 x14ac:dyDescent="0.25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 x14ac:dyDescent="0.25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 x14ac:dyDescent="0.25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 x14ac:dyDescent="0.25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 x14ac:dyDescent="0.25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 x14ac:dyDescent="0.25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 x14ac:dyDescent="0.25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 x14ac:dyDescent="0.25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 x14ac:dyDescent="0.25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 x14ac:dyDescent="0.25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 x14ac:dyDescent="0.25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 x14ac:dyDescent="0.25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 x14ac:dyDescent="0.25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 x14ac:dyDescent="0.25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 x14ac:dyDescent="0.25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 x14ac:dyDescent="0.25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 x14ac:dyDescent="0.25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 x14ac:dyDescent="0.25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 x14ac:dyDescent="0.25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 x14ac:dyDescent="0.25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 x14ac:dyDescent="0.25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 x14ac:dyDescent="0.25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 x14ac:dyDescent="0.25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 x14ac:dyDescent="0.25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 x14ac:dyDescent="0.25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 x14ac:dyDescent="0.25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 x14ac:dyDescent="0.25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 x14ac:dyDescent="0.25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 x14ac:dyDescent="0.25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 x14ac:dyDescent="0.25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 x14ac:dyDescent="0.25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 x14ac:dyDescent="0.25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 x14ac:dyDescent="0.25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 x14ac:dyDescent="0.25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 x14ac:dyDescent="0.25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 x14ac:dyDescent="0.25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 x14ac:dyDescent="0.25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 x14ac:dyDescent="0.25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 x14ac:dyDescent="0.25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 x14ac:dyDescent="0.25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 x14ac:dyDescent="0.25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 x14ac:dyDescent="0.25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 x14ac:dyDescent="0.25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 x14ac:dyDescent="0.25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 x14ac:dyDescent="0.25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 x14ac:dyDescent="0.25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 x14ac:dyDescent="0.25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 x14ac:dyDescent="0.25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 x14ac:dyDescent="0.25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 x14ac:dyDescent="0.25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 x14ac:dyDescent="0.25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 x14ac:dyDescent="0.25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 x14ac:dyDescent="0.25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 x14ac:dyDescent="0.25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 x14ac:dyDescent="0.25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 x14ac:dyDescent="0.25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 x14ac:dyDescent="0.25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 x14ac:dyDescent="0.25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 x14ac:dyDescent="0.25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 x14ac:dyDescent="0.25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 x14ac:dyDescent="0.25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 x14ac:dyDescent="0.25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 x14ac:dyDescent="0.25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 x14ac:dyDescent="0.25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 x14ac:dyDescent="0.25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 x14ac:dyDescent="0.25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 x14ac:dyDescent="0.25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 x14ac:dyDescent="0.25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 x14ac:dyDescent="0.25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 x14ac:dyDescent="0.25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 x14ac:dyDescent="0.25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 x14ac:dyDescent="0.25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 x14ac:dyDescent="0.25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 x14ac:dyDescent="0.25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 x14ac:dyDescent="0.25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 x14ac:dyDescent="0.25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 x14ac:dyDescent="0.25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 x14ac:dyDescent="0.25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 x14ac:dyDescent="0.25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 x14ac:dyDescent="0.25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 x14ac:dyDescent="0.25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 x14ac:dyDescent="0.25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 x14ac:dyDescent="0.25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 x14ac:dyDescent="0.25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 x14ac:dyDescent="0.25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 x14ac:dyDescent="0.25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 x14ac:dyDescent="0.25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 x14ac:dyDescent="0.25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 x14ac:dyDescent="0.25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 x14ac:dyDescent="0.25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 x14ac:dyDescent="0.25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 x14ac:dyDescent="0.25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 x14ac:dyDescent="0.25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 x14ac:dyDescent="0.25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 x14ac:dyDescent="0.25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 x14ac:dyDescent="0.25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 x14ac:dyDescent="0.25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 x14ac:dyDescent="0.25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 x14ac:dyDescent="0.25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 x14ac:dyDescent="0.25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 x14ac:dyDescent="0.25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 x14ac:dyDescent="0.25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 x14ac:dyDescent="0.25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 x14ac:dyDescent="0.25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 x14ac:dyDescent="0.25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 x14ac:dyDescent="0.25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 x14ac:dyDescent="0.25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 x14ac:dyDescent="0.25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 x14ac:dyDescent="0.25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 x14ac:dyDescent="0.25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 x14ac:dyDescent="0.25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 x14ac:dyDescent="0.25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 x14ac:dyDescent="0.25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 x14ac:dyDescent="0.25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 x14ac:dyDescent="0.25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 x14ac:dyDescent="0.25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 x14ac:dyDescent="0.25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 x14ac:dyDescent="0.25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 x14ac:dyDescent="0.25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 x14ac:dyDescent="0.25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 x14ac:dyDescent="0.25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 x14ac:dyDescent="0.25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 x14ac:dyDescent="0.25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 x14ac:dyDescent="0.25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 x14ac:dyDescent="0.25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 x14ac:dyDescent="0.25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 x14ac:dyDescent="0.25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 x14ac:dyDescent="0.25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 x14ac:dyDescent="0.25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 x14ac:dyDescent="0.25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 x14ac:dyDescent="0.25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 x14ac:dyDescent="0.25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 x14ac:dyDescent="0.25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 x14ac:dyDescent="0.25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 x14ac:dyDescent="0.25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 x14ac:dyDescent="0.25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 x14ac:dyDescent="0.25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 x14ac:dyDescent="0.25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 x14ac:dyDescent="0.25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 x14ac:dyDescent="0.25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 x14ac:dyDescent="0.25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 x14ac:dyDescent="0.25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 x14ac:dyDescent="0.25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 x14ac:dyDescent="0.25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 x14ac:dyDescent="0.25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 x14ac:dyDescent="0.25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 x14ac:dyDescent="0.25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 x14ac:dyDescent="0.25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 x14ac:dyDescent="0.25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 x14ac:dyDescent="0.25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 x14ac:dyDescent="0.25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 x14ac:dyDescent="0.25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 x14ac:dyDescent="0.25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 x14ac:dyDescent="0.25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 x14ac:dyDescent="0.25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 x14ac:dyDescent="0.25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 x14ac:dyDescent="0.25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 x14ac:dyDescent="0.25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 x14ac:dyDescent="0.25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 x14ac:dyDescent="0.25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 x14ac:dyDescent="0.25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 x14ac:dyDescent="0.25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 x14ac:dyDescent="0.25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 x14ac:dyDescent="0.25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 x14ac:dyDescent="0.25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 x14ac:dyDescent="0.25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 x14ac:dyDescent="0.25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 x14ac:dyDescent="0.25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 x14ac:dyDescent="0.25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 x14ac:dyDescent="0.25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 x14ac:dyDescent="0.25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 x14ac:dyDescent="0.25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 x14ac:dyDescent="0.25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 x14ac:dyDescent="0.25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 x14ac:dyDescent="0.25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 x14ac:dyDescent="0.25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 x14ac:dyDescent="0.25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 x14ac:dyDescent="0.25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 x14ac:dyDescent="0.25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 x14ac:dyDescent="0.25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 x14ac:dyDescent="0.25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 x14ac:dyDescent="0.25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 x14ac:dyDescent="0.25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 x14ac:dyDescent="0.25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 x14ac:dyDescent="0.25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 x14ac:dyDescent="0.25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 x14ac:dyDescent="0.25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 x14ac:dyDescent="0.25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 x14ac:dyDescent="0.25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 x14ac:dyDescent="0.25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 x14ac:dyDescent="0.25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 x14ac:dyDescent="0.25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 x14ac:dyDescent="0.25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 x14ac:dyDescent="0.25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 x14ac:dyDescent="0.25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 x14ac:dyDescent="0.25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 x14ac:dyDescent="0.25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 x14ac:dyDescent="0.25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 x14ac:dyDescent="0.25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 x14ac:dyDescent="0.25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 x14ac:dyDescent="0.25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 x14ac:dyDescent="0.25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 x14ac:dyDescent="0.25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 x14ac:dyDescent="0.25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 x14ac:dyDescent="0.25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 x14ac:dyDescent="0.25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 x14ac:dyDescent="0.25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 x14ac:dyDescent="0.25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 x14ac:dyDescent="0.25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 x14ac:dyDescent="0.25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 x14ac:dyDescent="0.25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 x14ac:dyDescent="0.25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 x14ac:dyDescent="0.25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 x14ac:dyDescent="0.25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 x14ac:dyDescent="0.25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 x14ac:dyDescent="0.25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 x14ac:dyDescent="0.25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 x14ac:dyDescent="0.25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 x14ac:dyDescent="0.25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 x14ac:dyDescent="0.25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 x14ac:dyDescent="0.25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 x14ac:dyDescent="0.25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 x14ac:dyDescent="0.25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 x14ac:dyDescent="0.25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 x14ac:dyDescent="0.25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 x14ac:dyDescent="0.25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 x14ac:dyDescent="0.25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 x14ac:dyDescent="0.25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 x14ac:dyDescent="0.25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 x14ac:dyDescent="0.25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 x14ac:dyDescent="0.25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 x14ac:dyDescent="0.25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 x14ac:dyDescent="0.25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 x14ac:dyDescent="0.25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 x14ac:dyDescent="0.25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 x14ac:dyDescent="0.25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 x14ac:dyDescent="0.25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 x14ac:dyDescent="0.25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 x14ac:dyDescent="0.25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 x14ac:dyDescent="0.25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 x14ac:dyDescent="0.25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 x14ac:dyDescent="0.25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 x14ac:dyDescent="0.25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 x14ac:dyDescent="0.25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 x14ac:dyDescent="0.25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 x14ac:dyDescent="0.25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 x14ac:dyDescent="0.25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 x14ac:dyDescent="0.25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 x14ac:dyDescent="0.25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 x14ac:dyDescent="0.25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 x14ac:dyDescent="0.25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 x14ac:dyDescent="0.25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 x14ac:dyDescent="0.25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 x14ac:dyDescent="0.25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 x14ac:dyDescent="0.25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 x14ac:dyDescent="0.25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 x14ac:dyDescent="0.25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 x14ac:dyDescent="0.25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 x14ac:dyDescent="0.25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 x14ac:dyDescent="0.25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 x14ac:dyDescent="0.25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 x14ac:dyDescent="0.25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 x14ac:dyDescent="0.25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 x14ac:dyDescent="0.25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 x14ac:dyDescent="0.25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 x14ac:dyDescent="0.25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 x14ac:dyDescent="0.25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 x14ac:dyDescent="0.25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 x14ac:dyDescent="0.25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 x14ac:dyDescent="0.25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 x14ac:dyDescent="0.25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 x14ac:dyDescent="0.25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 x14ac:dyDescent="0.25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 x14ac:dyDescent="0.25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 x14ac:dyDescent="0.25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 x14ac:dyDescent="0.25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 x14ac:dyDescent="0.25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 x14ac:dyDescent="0.25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 x14ac:dyDescent="0.25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 x14ac:dyDescent="0.25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 x14ac:dyDescent="0.25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 x14ac:dyDescent="0.25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 x14ac:dyDescent="0.25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 x14ac:dyDescent="0.25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 x14ac:dyDescent="0.25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 x14ac:dyDescent="0.25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 x14ac:dyDescent="0.25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 x14ac:dyDescent="0.25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 x14ac:dyDescent="0.25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 x14ac:dyDescent="0.25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 x14ac:dyDescent="0.25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 x14ac:dyDescent="0.25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 x14ac:dyDescent="0.25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 x14ac:dyDescent="0.25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 x14ac:dyDescent="0.25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 x14ac:dyDescent="0.25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 x14ac:dyDescent="0.25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 x14ac:dyDescent="0.25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 x14ac:dyDescent="0.25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 x14ac:dyDescent="0.25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 x14ac:dyDescent="0.25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 x14ac:dyDescent="0.25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 x14ac:dyDescent="0.25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 x14ac:dyDescent="0.25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 x14ac:dyDescent="0.25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 x14ac:dyDescent="0.25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 x14ac:dyDescent="0.25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 x14ac:dyDescent="0.25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 x14ac:dyDescent="0.25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 x14ac:dyDescent="0.25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 x14ac:dyDescent="0.25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 x14ac:dyDescent="0.25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 x14ac:dyDescent="0.25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 x14ac:dyDescent="0.25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 x14ac:dyDescent="0.25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 x14ac:dyDescent="0.25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 x14ac:dyDescent="0.25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 x14ac:dyDescent="0.25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 x14ac:dyDescent="0.25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 x14ac:dyDescent="0.25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 x14ac:dyDescent="0.25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 x14ac:dyDescent="0.25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 x14ac:dyDescent="0.25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 x14ac:dyDescent="0.25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 x14ac:dyDescent="0.25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 x14ac:dyDescent="0.25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 x14ac:dyDescent="0.25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 x14ac:dyDescent="0.25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 x14ac:dyDescent="0.25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 x14ac:dyDescent="0.25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 x14ac:dyDescent="0.25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 x14ac:dyDescent="0.25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 x14ac:dyDescent="0.25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 x14ac:dyDescent="0.25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 x14ac:dyDescent="0.25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 x14ac:dyDescent="0.25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 x14ac:dyDescent="0.25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 x14ac:dyDescent="0.25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 x14ac:dyDescent="0.25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 x14ac:dyDescent="0.25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 x14ac:dyDescent="0.25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 x14ac:dyDescent="0.25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 x14ac:dyDescent="0.25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 x14ac:dyDescent="0.25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 x14ac:dyDescent="0.25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 x14ac:dyDescent="0.25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 x14ac:dyDescent="0.25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 x14ac:dyDescent="0.25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 x14ac:dyDescent="0.25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 x14ac:dyDescent="0.25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 x14ac:dyDescent="0.25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 x14ac:dyDescent="0.25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 x14ac:dyDescent="0.25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 x14ac:dyDescent="0.25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 x14ac:dyDescent="0.25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 x14ac:dyDescent="0.25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 x14ac:dyDescent="0.25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 x14ac:dyDescent="0.25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 x14ac:dyDescent="0.25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 x14ac:dyDescent="0.25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 x14ac:dyDescent="0.25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 x14ac:dyDescent="0.25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 x14ac:dyDescent="0.25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 x14ac:dyDescent="0.25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 x14ac:dyDescent="0.25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 x14ac:dyDescent="0.25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 x14ac:dyDescent="0.25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 x14ac:dyDescent="0.25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 x14ac:dyDescent="0.25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 x14ac:dyDescent="0.25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 x14ac:dyDescent="0.25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 x14ac:dyDescent="0.25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 x14ac:dyDescent="0.25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 x14ac:dyDescent="0.25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 x14ac:dyDescent="0.25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 x14ac:dyDescent="0.25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 x14ac:dyDescent="0.25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 x14ac:dyDescent="0.25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 x14ac:dyDescent="0.25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 x14ac:dyDescent="0.25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 x14ac:dyDescent="0.25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 x14ac:dyDescent="0.25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 x14ac:dyDescent="0.25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 x14ac:dyDescent="0.25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 x14ac:dyDescent="0.25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 x14ac:dyDescent="0.25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 x14ac:dyDescent="0.25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 x14ac:dyDescent="0.25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 x14ac:dyDescent="0.25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 x14ac:dyDescent="0.25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 x14ac:dyDescent="0.25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 x14ac:dyDescent="0.25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 x14ac:dyDescent="0.25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 x14ac:dyDescent="0.25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 x14ac:dyDescent="0.25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 x14ac:dyDescent="0.25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 x14ac:dyDescent="0.25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 x14ac:dyDescent="0.25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 x14ac:dyDescent="0.25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 x14ac:dyDescent="0.25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  <row r="2361" spans="2:35" x14ac:dyDescent="0.25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</row>
    <row r="2362" spans="2:35" x14ac:dyDescent="0.25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</row>
    <row r="2363" spans="2:35" x14ac:dyDescent="0.25"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</row>
    <row r="2364" spans="2:35" x14ac:dyDescent="0.25"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</row>
    <row r="2365" spans="2:35" x14ac:dyDescent="0.25"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</row>
    <row r="2366" spans="2:35" x14ac:dyDescent="0.25"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</row>
    <row r="2367" spans="2:35" x14ac:dyDescent="0.25"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</row>
    <row r="2368" spans="2:35" x14ac:dyDescent="0.25"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</row>
    <row r="2369" spans="2:35" x14ac:dyDescent="0.25"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  <c r="AI2369" s="3"/>
    </row>
    <row r="2370" spans="2:35" x14ac:dyDescent="0.25"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  <c r="AI2370" s="3"/>
    </row>
    <row r="2371" spans="2:35" x14ac:dyDescent="0.25"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  <c r="AI2371" s="3"/>
    </row>
  </sheetData>
  <sheetProtection password="F540" sheet="1" objects="1" scenarios="1"/>
  <mergeCells count="103"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B83:C83"/>
    <mergeCell ref="D83:H83"/>
    <mergeCell ref="A44:B44"/>
    <mergeCell ref="AC44:AG44"/>
    <mergeCell ref="A46:AG46"/>
    <mergeCell ref="A81:H81"/>
    <mergeCell ref="B82:C82"/>
    <mergeCell ref="D82:H82"/>
    <mergeCell ref="A48:D48"/>
    <mergeCell ref="A91:H91"/>
    <mergeCell ref="A94:H94"/>
    <mergeCell ref="E95:H95"/>
    <mergeCell ref="A85:H85"/>
    <mergeCell ref="D88:H88"/>
    <mergeCell ref="A86:A87"/>
    <mergeCell ref="D86:H87"/>
    <mergeCell ref="A92:A93"/>
    <mergeCell ref="B92:B93"/>
    <mergeCell ref="E92:H93"/>
    <mergeCell ref="E107:H107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A119:H119"/>
    <mergeCell ref="E108:H108"/>
    <mergeCell ref="E109:H109"/>
    <mergeCell ref="E110:H110"/>
    <mergeCell ref="E111:H111"/>
    <mergeCell ref="E112:H112"/>
    <mergeCell ref="E113:H113"/>
    <mergeCell ref="A114:H114"/>
    <mergeCell ref="E115:H115"/>
    <mergeCell ref="E116:H116"/>
    <mergeCell ref="E117:H117"/>
    <mergeCell ref="E118:H118"/>
    <mergeCell ref="E134:H134"/>
    <mergeCell ref="E120:H120"/>
    <mergeCell ref="E121:H121"/>
    <mergeCell ref="E122:H122"/>
    <mergeCell ref="E123:H123"/>
    <mergeCell ref="A126:H126"/>
    <mergeCell ref="A129:H129"/>
    <mergeCell ref="E130:H130"/>
    <mergeCell ref="E131:H131"/>
    <mergeCell ref="E132:H132"/>
    <mergeCell ref="E133:H133"/>
    <mergeCell ref="A127:A128"/>
    <mergeCell ref="E127:H128"/>
    <mergeCell ref="B127:B128"/>
    <mergeCell ref="E146:H146"/>
    <mergeCell ref="E135:H135"/>
    <mergeCell ref="E136:H136"/>
    <mergeCell ref="E137:H137"/>
    <mergeCell ref="E138:H138"/>
    <mergeCell ref="E139:H139"/>
    <mergeCell ref="E140:H140"/>
    <mergeCell ref="E141:H141"/>
    <mergeCell ref="E142:H142"/>
    <mergeCell ref="E143:H143"/>
    <mergeCell ref="E144:H144"/>
    <mergeCell ref="E145:H145"/>
    <mergeCell ref="E147:H147"/>
    <mergeCell ref="E158:H158"/>
    <mergeCell ref="E148:H148"/>
    <mergeCell ref="A149:H149"/>
    <mergeCell ref="E150:H150"/>
    <mergeCell ref="E151:H151"/>
    <mergeCell ref="E152:H152"/>
    <mergeCell ref="E153:H153"/>
    <mergeCell ref="A154:H154"/>
    <mergeCell ref="E155:H155"/>
    <mergeCell ref="E156:H156"/>
    <mergeCell ref="E157:H157"/>
  </mergeCells>
  <pageMargins left="0.27559055118110237" right="0.11811023622047245" top="0.51181102362204722" bottom="0.15748031496062992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- 2024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Gelmar</cp:lastModifiedBy>
  <cp:revision/>
  <cp:lastPrinted>2025-02-07T20:01:55Z</cp:lastPrinted>
  <dcterms:created xsi:type="dcterms:W3CDTF">2012-01-11T17:48:40Z</dcterms:created>
  <dcterms:modified xsi:type="dcterms:W3CDTF">2025-02-07T20:04:05Z</dcterms:modified>
</cp:coreProperties>
</file>